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microsoft.com/office/2020/02/relationships/classificationlabels" Target="docMetadata/LabelInfo.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18"/>
  <workbookPr filterPrivacy="1"/>
  <xr:revisionPtr revIDLastSave="0" documentId="8_{0B2B3EC6-8F02-43AD-A8C4-5A2DFF5FFEFD}" xr6:coauthVersionLast="47" xr6:coauthVersionMax="47" xr10:uidLastSave="{00000000-0000-0000-0000-000000000000}"/>
  <bookViews>
    <workbookView xWindow="-120" yWindow="-120" windowWidth="29040" windowHeight="17640" firstSheet="2" activeTab="2" xr2:uid="{00000000-000D-0000-FFFF-FFFF00000000}"/>
  </bookViews>
  <sheets>
    <sheet name="Inicio" sheetId="4" r:id="rId1"/>
    <sheet name="Presupuesto para la boda" sheetId="1" r:id="rId2"/>
    <sheet name="Gastos detallados" sheetId="2" r:id="rId3"/>
    <sheet name="Gastos detallados continuados" sheetId="3" r:id="rId4"/>
  </sheets>
  <definedNames>
    <definedName name="_xlnm.Print_Titles" localSheetId="2">'Gastos detallados'!$5:$5</definedName>
    <definedName name="_xlnm.Print_Titles" localSheetId="3">'Gastos detallados continuados'!$5:$5</definedName>
    <definedName name="Total_Decoración_estimado">Decoración[[#Totals],[ESTIMADO]]</definedName>
    <definedName name="Total_Decoración_real">Decoración[[#Totals],[REAL]]</definedName>
    <definedName name="Total_Flores_estimado">Flores[[#Totals],[ESTIMADO]]</definedName>
    <definedName name="Total_Flores_real">Flores[[#Totals],[REAL]]</definedName>
    <definedName name="Total_Fotografía_estimado">Fotografía[[#Totals],[ESTIMADO]]</definedName>
    <definedName name="Total_Fotografía_real">Fotografía[[#Totals],[REAL]]</definedName>
    <definedName name="Total_Impresión_Artículos_De_Papelería_estimado">Impresión[[#Totals],[ESTIMADO]]</definedName>
    <definedName name="Total_Impresión_Artículos_De_Papelería_real">Impresión[[#Totals],[REAL]]</definedName>
    <definedName name="Total_Música_entretenimiento_estimado">Música[[#Totals],[ESTIMADO]]</definedName>
    <definedName name="Total_Música_entretenimiento_real">Música[[#Totals],[REAL]]</definedName>
    <definedName name="Total_Otros_Gastos_estimado">OtrosGastos[[#Totals],[ESTIMADO]]</definedName>
    <definedName name="Total_Otros_Gastos_real">OtrosGastos[[#Totals],[REAL]]</definedName>
    <definedName name="Total_recepción_estimado">Recepción[[#Totals],[ESTIMADO]]</definedName>
    <definedName name="Total_recepción_real">Recepción[[#Totals],[REAL]]</definedName>
    <definedName name="Total_Regalos_estimado">Regalos[[#Totals],[ESTIMADO]]</definedName>
    <definedName name="Total_Regalos_real">Regalos[[#Totals],[REAL]]</definedName>
    <definedName name="Total_Ropa_estimado">Ropa[[#Totals],[ESTIMADO]]</definedName>
    <definedName name="Total_Ropa_real">Ropa[[#Totals],[REAL]]</definedName>
    <definedName name="Total_transporte_viajes_estimado">Viajes[[#Totals],[ESTIMADO]]</definedName>
    <definedName name="Total_transporte_viajes_real">Viajes[[#Totals],[REAL]]</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1" i="3" l="1"/>
  <c r="E42" i="3"/>
  <c r="E43" i="3"/>
  <c r="E44" i="3"/>
  <c r="E45" i="3"/>
  <c r="E46" i="3"/>
  <c r="E47" i="3"/>
  <c r="E48" i="3"/>
  <c r="E49" i="3"/>
  <c r="E50" i="3"/>
  <c r="E34" i="3"/>
  <c r="E35" i="3"/>
  <c r="E36" i="3"/>
  <c r="E25" i="3"/>
  <c r="E26" i="3"/>
  <c r="E27" i="3"/>
  <c r="E28" i="3"/>
  <c r="E29" i="3"/>
  <c r="E16" i="3"/>
  <c r="E17" i="3"/>
  <c r="E18" i="3"/>
  <c r="E19" i="3"/>
  <c r="E20" i="3"/>
  <c r="E6" i="3"/>
  <c r="E7" i="3"/>
  <c r="E8" i="3"/>
  <c r="E9" i="3"/>
  <c r="E10" i="3"/>
  <c r="D3" i="1" l="1"/>
  <c r="D51" i="3"/>
  <c r="D13" i="1" s="1"/>
  <c r="C51" i="3"/>
  <c r="C13" i="1" s="1"/>
  <c r="D37" i="3"/>
  <c r="D7" i="1" s="1"/>
  <c r="C37" i="3"/>
  <c r="C7" i="1"/>
  <c r="D30" i="3"/>
  <c r="D14" i="1" s="1"/>
  <c r="C30" i="3"/>
  <c r="C14" i="1" s="1"/>
  <c r="D21" i="3"/>
  <c r="D10" i="1" s="1"/>
  <c r="C21" i="3"/>
  <c r="C10" i="1" s="1"/>
  <c r="D11" i="3"/>
  <c r="D9" i="1" s="1"/>
  <c r="C11" i="3"/>
  <c r="C9" i="1" s="1"/>
  <c r="D59" i="2"/>
  <c r="D15" i="1" s="1"/>
  <c r="C59" i="2"/>
  <c r="C15" i="1" s="1"/>
  <c r="D51" i="2"/>
  <c r="D11" i="1" s="1"/>
  <c r="C51" i="2"/>
  <c r="C11" i="1" s="1"/>
  <c r="D38" i="2"/>
  <c r="D8" i="1"/>
  <c r="C38" i="2"/>
  <c r="C8" i="1" s="1"/>
  <c r="D31" i="2"/>
  <c r="D12" i="1" s="1"/>
  <c r="C31" i="2"/>
  <c r="C12" i="1" s="1"/>
  <c r="D19" i="2"/>
  <c r="D16" i="1" s="1"/>
  <c r="C19" i="2"/>
  <c r="C16" i="1" s="1"/>
  <c r="E18" i="2"/>
  <c r="E58" i="2"/>
  <c r="E57" i="2"/>
  <c r="E56" i="2"/>
  <c r="E55" i="2"/>
  <c r="E50" i="2"/>
  <c r="E49" i="2"/>
  <c r="E48" i="2"/>
  <c r="E47" i="2"/>
  <c r="E46" i="2"/>
  <c r="E45" i="2"/>
  <c r="E44" i="2"/>
  <c r="E43" i="2"/>
  <c r="E42" i="2"/>
  <c r="E37" i="2"/>
  <c r="E36" i="2"/>
  <c r="E38" i="2"/>
  <c r="E30" i="2"/>
  <c r="E29" i="2"/>
  <c r="E28" i="2"/>
  <c r="E27" i="2"/>
  <c r="E26" i="2"/>
  <c r="E25" i="2"/>
  <c r="E24" i="2"/>
  <c r="E23" i="2"/>
  <c r="E16" i="2"/>
  <c r="E17" i="2"/>
  <c r="E15" i="2"/>
  <c r="E14" i="2"/>
  <c r="E12" i="2"/>
  <c r="E11" i="2"/>
  <c r="E10" i="2"/>
  <c r="E9" i="2"/>
  <c r="E8" i="2"/>
  <c r="E13" i="2"/>
  <c r="E7" i="2"/>
  <c r="E6" i="2"/>
  <c r="E59" i="2" l="1"/>
  <c r="E30" i="3"/>
  <c r="E37" i="3"/>
  <c r="E11" i="3"/>
  <c r="E9" i="1"/>
  <c r="E13" i="1"/>
  <c r="E14" i="1"/>
  <c r="E51" i="3"/>
  <c r="E12" i="1"/>
  <c r="E31" i="2"/>
  <c r="E7" i="1"/>
  <c r="E19" i="2"/>
  <c r="E21" i="3"/>
  <c r="E16" i="1"/>
  <c r="E10" i="1"/>
  <c r="E51" i="2"/>
  <c r="E15" i="1"/>
  <c r="E11" i="1"/>
  <c r="C17" i="1"/>
  <c r="E8" i="1"/>
  <c r="D17" i="1"/>
  <c r="E17" i="1" l="1"/>
</calcChain>
</file>

<file path=xl/sharedStrings.xml><?xml version="1.0" encoding="utf-8"?>
<sst xmlns="http://schemas.openxmlformats.org/spreadsheetml/2006/main" count="178" uniqueCount="132">
  <si>
    <t>INFORMACIÓN SOBRE ESTA PLANTILLA</t>
  </si>
  <si>
    <t>Use esta plantilla para realizar un seguimiento de los gastos de su boda.</t>
  </si>
  <si>
    <t>Escriba los costos estimados y reales ocasionados en varias categorías en hojas de cálculo separadas.</t>
  </si>
  <si>
    <t>El resumen del presupuesto para la boda y el gráfico se actualizan automáticamente.</t>
  </si>
  <si>
    <t>Nota: </t>
  </si>
  <si>
    <t xml:space="preserve">Se facilitan instrucciones adicionales en la columna A de cada hoja de cálculo. Este texto se ha ocultado a propósito. Para eliminar el texto, seleccione la columna A y, a continuación, ELIMINAR. </t>
  </si>
  <si>
    <t>Para obtener más información sobre las tablas, presione las teclas MAYÚS y F10 dentro de una tabla, seleccione la opción TABLA y, después, TEXTO ALTERNATIVO.</t>
  </si>
  <si>
    <t>Cree el presupuesto para una boda en esta hoja de cálculo. Escriba los detalles en las tablas de las hojas de cálculo Ropa-Recepción-Música-Imágenes y Decoración-Flores-Regalos-Viaje para actualizar el resumen y el gráfico en la hoja de cálculo actual. Encontrará instrucciones útiles sobre cómo usar esta hoja de cálculo en las celdas de esta columna. La etiqueta Fecha de la boda se encuentra en la celda C1.</t>
  </si>
  <si>
    <t>Fecha de la boda:</t>
  </si>
  <si>
    <t>Días restantes:</t>
  </si>
  <si>
    <t>Escriba la fecha de la boda en la celda C2. Los días restantes se calculan de forma automática en la celda E2.</t>
  </si>
  <si>
    <t>Resumen del presupuesto para la boda</t>
  </si>
  <si>
    <t>La tabla de resumen del presupuesto, que empieza en la celda C6, se actualiza automáticamente. La instrucción siguiente se encuentra en la celda A19.</t>
  </si>
  <si>
    <t>CATEGORÍA</t>
  </si>
  <si>
    <t>ESTIMADO</t>
  </si>
  <si>
    <t>REAL</t>
  </si>
  <si>
    <t>DIFERENCIA</t>
  </si>
  <si>
    <t>Viajes</t>
  </si>
  <si>
    <t>Música</t>
  </si>
  <si>
    <t>Decoración</t>
  </si>
  <si>
    <t>Flores</t>
  </si>
  <si>
    <t>Impresión</t>
  </si>
  <si>
    <t>Recepción</t>
  </si>
  <si>
    <t>Otros</t>
  </si>
  <si>
    <t>Regalos</t>
  </si>
  <si>
    <t>Fotografía</t>
  </si>
  <si>
    <t>Ropa</t>
  </si>
  <si>
    <t>Gastos totales</t>
  </si>
  <si>
    <t>Gastos detallados</t>
  </si>
  <si>
    <t>Escriba los costos estimados y reales de cada categoría en las respectivas tablas de esta hoja de cálculo. La diferencia se calcula automáticamente. La etiqueta Ropa se encuentra en la celda de la derecha. Encontrará instrucciones útiles sobre cómo usar esta hoja de cálculo en las celdas de esta columna. Presione la tecla de flecha abajo para empezar.</t>
  </si>
  <si>
    <t xml:space="preserve"> </t>
  </si>
  <si>
    <t xml:space="preserve"> Escriba los detalles en la tabla Ropa que comienza en la celda de la derecha. La instrucción siguiente se encuentra en la celda A18.</t>
  </si>
  <si>
    <t>Anillos de compromiso</t>
  </si>
  <si>
    <t>Anillo del futuro cónyuge 1</t>
  </si>
  <si>
    <t>Vestido o esmoquin del futuro cónyuge 1</t>
  </si>
  <si>
    <t>Velo o tocado del futuro cónyuge 1</t>
  </si>
  <si>
    <t>Zapatos del futuro cónyuge 1</t>
  </si>
  <si>
    <t>Joyas del futuro cónyuge 1</t>
  </si>
  <si>
    <t>Medias del futuro cónyuge 1</t>
  </si>
  <si>
    <t>Anillo del futuro cónyuge 2</t>
  </si>
  <si>
    <t>Vestido o esmoquin del futuro cónyuge 2</t>
  </si>
  <si>
    <t>Velo o tocado del futuro cónyuge 2</t>
  </si>
  <si>
    <t>Zapatos del futuro cónyuge 2</t>
  </si>
  <si>
    <t>Joyas del futuro cónyuge 2</t>
  </si>
  <si>
    <t>Medias del futuro cónyuge 2</t>
  </si>
  <si>
    <t>Total de la ropa</t>
  </si>
  <si>
    <t>La etiqueta Recepción se encuentra en la celda de la derecha.</t>
  </si>
  <si>
    <t>Recepción*</t>
  </si>
  <si>
    <t>Escriba los costos de recepción, sin incluir los del entretenimiento y la decoración, en la tabla que empieza en la celda de la derecha. La instrucción siguiente se encuentra en la celda A31.</t>
  </si>
  <si>
    <t>Gastos de habitaciones o salas</t>
  </si>
  <si>
    <t>Mesas y sillas</t>
  </si>
  <si>
    <t>Comida</t>
  </si>
  <si>
    <t>Bebidas</t>
  </si>
  <si>
    <t>Mantelería</t>
  </si>
  <si>
    <t>Tarta</t>
  </si>
  <si>
    <t>Detalles de los novios</t>
  </si>
  <si>
    <t>Personal y compensaciones</t>
  </si>
  <si>
    <t>Total de la recepción</t>
  </si>
  <si>
    <t>* No se incluye la decoración ni el entretenimiento</t>
  </si>
  <si>
    <t>La etiqueta Música o entretenimiento se encuentra en la celda de la derecha.</t>
  </si>
  <si>
    <t>Música y entretenimiento</t>
  </si>
  <si>
    <t>Escriba la información en la tabla Música que comienza en la celda de la derecha. La instrucción siguiente se encuentra en la celda A37.</t>
  </si>
  <si>
    <t>Músicos para la ceremonia</t>
  </si>
  <si>
    <t>Banda o DJ para la recepción</t>
  </si>
  <si>
    <t>Total de la música y el entretenimiento</t>
  </si>
  <si>
    <t>La etiqueta Impresión o Material de papelería se encuentra en la celda de la derecha.</t>
  </si>
  <si>
    <t>Impresión o material de papelería</t>
  </si>
  <si>
    <t>Escriba la información en la tabla Impresión que comienza en la celda de la derecha. La instrucción siguiente se encuentra en la celda A50.</t>
  </si>
  <si>
    <t>Invitaciones</t>
  </si>
  <si>
    <t>Anuncios</t>
  </si>
  <si>
    <t>Tarjetas de agradecimiento</t>
  </si>
  <si>
    <t>Artículos de papelería personales</t>
  </si>
  <si>
    <t>Libro de invitados</t>
  </si>
  <si>
    <t>Programas</t>
  </si>
  <si>
    <t>Servilletas de la recepción</t>
  </si>
  <si>
    <t>Cajitas de cerillas</t>
  </si>
  <si>
    <t>Caligrafía</t>
  </si>
  <si>
    <t>Total de la impresión o el material de papelería</t>
  </si>
  <si>
    <t>La etiqueta Fotografía se encuentra en la celda de la derecha.</t>
  </si>
  <si>
    <t>Escriba la información en la tabla Fotografía, a partir de la celda de la derecha.</t>
  </si>
  <si>
    <t>Vestidos de noche</t>
  </si>
  <si>
    <t>Impresiones adicionales</t>
  </si>
  <si>
    <t>Álbumes de fotos</t>
  </si>
  <si>
    <t>Vídeo</t>
  </si>
  <si>
    <t>Total de la fotografía</t>
  </si>
  <si>
    <t>Gastos detallados continuados</t>
  </si>
  <si>
    <t>Escriba los costos estimados y reales de cada categoría en las respectivas tablas de esta hoja de cálculo. La diferencia se calcula automáticamente. La etiqueta Decoración se encuentra en la celda de la derecha. Encontrará instrucciones útiles sobre cómo usar esta hoja de cálculo en las celdas de esta columna. Presione la tecla de flecha abajo para empezar.</t>
  </si>
  <si>
    <t>Decoración*</t>
  </si>
  <si>
    <t>Escriba los costos de la decoración, sin incluir los de las flores, en la tabla que empieza en la celda de la derecha. La instrucción siguiente se encuentra en la celda A11.</t>
  </si>
  <si>
    <t>Lazos para las sillas</t>
  </si>
  <si>
    <t>Centros de mesa</t>
  </si>
  <si>
    <t>Velas</t>
  </si>
  <si>
    <t>Iluminación</t>
  </si>
  <si>
    <t>Globos</t>
  </si>
  <si>
    <t>Total de la decoración</t>
  </si>
  <si>
    <t>*No se incluyen las flores</t>
  </si>
  <si>
    <t>La etiqueta Flores se encuentra en la celda de la derecha.</t>
  </si>
  <si>
    <t>Escriba la información en la tabla Flores que comienza en la celda de la derecha. La instrucción siguiente se encuentra en la celda A20.</t>
  </si>
  <si>
    <t>Ramos</t>
  </si>
  <si>
    <t>Flor del novio</t>
  </si>
  <si>
    <t>Ramilletes</t>
  </si>
  <si>
    <t>Ceremonia</t>
  </si>
  <si>
    <t>Total de las flores</t>
  </si>
  <si>
    <t>La etiqueta Regalos se encuentra en la celda de la derecha.</t>
  </si>
  <si>
    <t>Escriba la información en la tabla Regalos que comienza en la celda de la derecha. La instrucción siguiente se encuentra en la celda A29.</t>
  </si>
  <si>
    <t>Asistentes</t>
  </si>
  <si>
    <t>Futuro cónyuge 1</t>
  </si>
  <si>
    <t>Futuro cónyuge 2</t>
  </si>
  <si>
    <t>Padres</t>
  </si>
  <si>
    <t>Lectores y otros participantes</t>
  </si>
  <si>
    <t>Total de los regalos</t>
  </si>
  <si>
    <t>La etiqueta Viajes o Transporte se encuentra en la celda de la derecha.</t>
  </si>
  <si>
    <t>Viajes y transporte</t>
  </si>
  <si>
    <t>Escriba los detalles en la tabla Viajes que comienza en la celda de la derecha. La instrucción siguiente se encuentra en la celda A36.</t>
  </si>
  <si>
    <t>Limusinas o carruajes</t>
  </si>
  <si>
    <t>Aparcamiento</t>
  </si>
  <si>
    <t>Taxis</t>
  </si>
  <si>
    <t>Total de los viajes y el transporte</t>
  </si>
  <si>
    <t>La etiqueta Otros gastos se encuentra en la celda de la derecha.</t>
  </si>
  <si>
    <t>Otros gastos</t>
  </si>
  <si>
    <t>Escriba los detalles en la tabla Otros gastos, a partir de la celda a la derecha.</t>
  </si>
  <si>
    <t>Oficiante</t>
  </si>
  <si>
    <t>Cuota de la iglesia o del sitio de la ceremonia</t>
  </si>
  <si>
    <t>Coordinador de la boda</t>
  </si>
  <si>
    <t>Cena preboda</t>
  </si>
  <si>
    <t>Fiesta de compromiso</t>
  </si>
  <si>
    <t>Duchas</t>
  </si>
  <si>
    <t>Citas del salón</t>
  </si>
  <si>
    <t>Despedida de soltero y de soltera</t>
  </si>
  <si>
    <t>Almuerzo</t>
  </si>
  <si>
    <t>Habitaciones de hotel</t>
  </si>
  <si>
    <t>Total de otros gastos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</si>
</sst>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2" formatCode="_-* #,##0\ &quot;€&quot;_-;\-* #,##0\ &quot;€&quot;_-;_-* &quot;-&quot;\ &quot;€&quot;_-;_-@_-"/>
    <numFmt numFmtId="44" formatCode="_-* #,##0.00\ &quot;€&quot;_-;\-* #,##0.00\ &quot;€&quot;_-;_-* &quot;-&quot;??\ &quot;€&quot;_-;_-@_-"/>
    <numFmt numFmtId="164" formatCode="_(* #,##0_);_(* \(#,##0\);_(* &quot;-&quot;_);_(@_)"/>
    <numFmt numFmtId="165" formatCode="_(* #,##0.00_);_(* \(#,##0.00\);_(* &quot;-&quot;??_);_(@_)"/>
    <numFmt numFmtId="166" formatCode=";;;"/>
    <numFmt numFmtId="167" formatCode="[$-C0A]d\ &quot;de&quot;\ mmmm\ &quot;de&quot;\ yyyy;@"/>
    <numFmt numFmtId="168" formatCode="#,##0.00_ ;\-#,##0.00\ "/>
  </numFmts>
  <fonts count="52">
    <font>
      <sz val="10"/>
      <name val="Cambria"/>
      <family val="2"/>
      <scheme val="minor"/>
    </font>
    <font>
      <sz val="11"/>
      <color theme="1"/>
      <name val="Cambria"/>
      <family val="2"/>
      <charset val="134"/>
      <scheme val="minor"/>
    </font>
    <font>
      <sz val="8"/>
      <name val="Arial"/>
      <family val="2"/>
    </font>
    <font>
      <sz val="12"/>
      <color theme="3"/>
      <name val="Cambria"/>
      <family val="1"/>
      <scheme val="major"/>
    </font>
    <font>
      <b/>
      <sz val="10"/>
      <color theme="3"/>
      <name val="Cambria"/>
      <family val="2"/>
      <scheme val="minor"/>
    </font>
    <font>
      <sz val="10"/>
      <color theme="1"/>
      <name val="Cambria"/>
      <family val="2"/>
      <scheme val="minor"/>
    </font>
    <font>
      <b/>
      <sz val="10"/>
      <color theme="0"/>
      <name val="Cambria"/>
      <family val="1"/>
      <scheme val="minor"/>
    </font>
    <font>
      <b/>
      <sz val="11.5"/>
      <color theme="3"/>
      <name val="Cambria"/>
      <family val="2"/>
      <scheme val="minor"/>
    </font>
    <font>
      <i/>
      <sz val="10"/>
      <color theme="1" tint="0.24994659260841701"/>
      <name val="Cambria"/>
      <family val="2"/>
      <scheme val="major"/>
    </font>
    <font>
      <sz val="10"/>
      <color theme="1"/>
      <name val="Cambria"/>
      <family val="1"/>
      <scheme val="minor"/>
    </font>
    <font>
      <b/>
      <sz val="10"/>
      <color theme="3"/>
      <name val="Cambria"/>
      <family val="1"/>
      <scheme val="minor"/>
    </font>
    <font>
      <sz val="26"/>
      <color theme="3"/>
      <name val="Cambria"/>
      <family val="2"/>
      <scheme val="major"/>
    </font>
    <font>
      <sz val="11"/>
      <name val="Cambria"/>
      <family val="1"/>
      <scheme val="minor"/>
    </font>
    <font>
      <b/>
      <sz val="11"/>
      <name val="Cambria"/>
      <family val="1"/>
      <scheme val="minor"/>
    </font>
    <font>
      <b/>
      <sz val="10"/>
      <color theme="1"/>
      <name val="Cambria"/>
      <family val="1"/>
      <scheme val="minor"/>
    </font>
    <font>
      <b/>
      <sz val="10"/>
      <name val="Cambria"/>
      <family val="1"/>
      <scheme val="minor"/>
    </font>
    <font>
      <sz val="28"/>
      <color theme="4" tint="-0.499984740745262"/>
      <name val="Cambria"/>
      <family val="1"/>
      <scheme val="major"/>
    </font>
    <font>
      <b/>
      <sz val="11.5"/>
      <color theme="0"/>
      <name val="Cambria"/>
      <family val="1"/>
      <scheme val="minor"/>
    </font>
    <font>
      <i/>
      <sz val="10"/>
      <color theme="1" tint="0.24994659260841701"/>
      <name val="Cambria"/>
      <family val="1"/>
      <scheme val="minor"/>
    </font>
    <font>
      <sz val="10"/>
      <name val="Cambria"/>
      <family val="1"/>
      <scheme val="minor"/>
    </font>
    <font>
      <sz val="26"/>
      <color theme="3"/>
      <name val="Cambria"/>
      <family val="1"/>
      <scheme val="minor"/>
    </font>
    <font>
      <b/>
      <sz val="11.5"/>
      <color theme="1"/>
      <name val="Cambria"/>
      <family val="1"/>
      <scheme val="minor"/>
    </font>
    <font>
      <sz val="24"/>
      <color theme="3"/>
      <name val="Cambria"/>
      <family val="1"/>
      <scheme val="minor"/>
    </font>
    <font>
      <b/>
      <sz val="9"/>
      <color theme="1"/>
      <name val="Cambria"/>
      <family val="1"/>
      <scheme val="minor"/>
    </font>
    <font>
      <sz val="10"/>
      <color theme="0"/>
      <name val="Cambria"/>
      <family val="1"/>
      <scheme val="minor"/>
    </font>
    <font>
      <sz val="11"/>
      <color theme="1"/>
      <name val="Cambria"/>
      <family val="1"/>
      <scheme val="minor"/>
    </font>
    <font>
      <b/>
      <sz val="16"/>
      <color theme="4" tint="-0.499984740745262"/>
      <name val="Cambria"/>
      <family val="1"/>
      <scheme val="major"/>
    </font>
    <font>
      <sz val="24"/>
      <color theme="3"/>
      <name val="Cambria"/>
      <family val="1"/>
      <scheme val="major"/>
    </font>
    <font>
      <sz val="10"/>
      <name val="Cambria"/>
      <family val="1"/>
      <scheme val="major"/>
    </font>
    <font>
      <b/>
      <sz val="10"/>
      <name val="Cambria"/>
      <family val="1"/>
      <scheme val="major"/>
    </font>
    <font>
      <sz val="14"/>
      <color theme="1"/>
      <name val="Cambria"/>
      <family val="1"/>
      <scheme val="minor"/>
    </font>
    <font>
      <sz val="14"/>
      <name val="Cambria"/>
      <family val="1"/>
      <scheme val="minor"/>
    </font>
    <font>
      <sz val="14"/>
      <color theme="3"/>
      <name val="Cambria"/>
      <family val="1"/>
      <scheme val="major"/>
    </font>
    <font>
      <sz val="14"/>
      <name val="Cambria"/>
      <family val="1"/>
      <scheme val="major"/>
    </font>
    <font>
      <sz val="12"/>
      <color theme="3"/>
      <name val="Cambria"/>
      <family val="1"/>
      <scheme val="minor"/>
    </font>
    <font>
      <b/>
      <sz val="12"/>
      <color theme="1"/>
      <name val="Cambria"/>
      <family val="1"/>
      <scheme val="minor"/>
    </font>
    <font>
      <b/>
      <sz val="12"/>
      <color theme="3"/>
      <name val="Cambria"/>
      <family val="1"/>
      <scheme val="minor"/>
    </font>
    <font>
      <sz val="10"/>
      <color theme="4" tint="0.79998168889431442"/>
      <name val="Cambria"/>
      <family val="1"/>
      <scheme val="minor"/>
    </font>
    <font>
      <sz val="12"/>
      <name val="Cambria"/>
      <family val="1"/>
      <scheme val="major"/>
    </font>
    <font>
      <b/>
      <sz val="10"/>
      <color theme="3"/>
      <name val="Cambria"/>
      <family val="1"/>
      <scheme val="major"/>
    </font>
    <font>
      <sz val="10"/>
      <name val="Cambria"/>
      <family val="2"/>
      <scheme val="minor"/>
    </font>
    <font>
      <b/>
      <sz val="11"/>
      <color theme="3"/>
      <name val="Cambria"/>
      <family val="2"/>
      <charset val="134"/>
      <scheme val="minor"/>
    </font>
    <font>
      <sz val="11"/>
      <color rgb="FF006100"/>
      <name val="Cambria"/>
      <family val="2"/>
      <charset val="134"/>
      <scheme val="minor"/>
    </font>
    <font>
      <sz val="11"/>
      <color rgb="FF9C0006"/>
      <name val="Cambria"/>
      <family val="2"/>
      <charset val="134"/>
      <scheme val="minor"/>
    </font>
    <font>
      <sz val="11"/>
      <color rgb="FF9C5700"/>
      <name val="Cambria"/>
      <family val="2"/>
      <charset val="134"/>
      <scheme val="minor"/>
    </font>
    <font>
      <sz val="11"/>
      <color rgb="FF3F3F76"/>
      <name val="Cambria"/>
      <family val="2"/>
      <charset val="134"/>
      <scheme val="minor"/>
    </font>
    <font>
      <b/>
      <sz val="11"/>
      <color rgb="FF3F3F3F"/>
      <name val="Cambria"/>
      <family val="2"/>
      <charset val="134"/>
      <scheme val="minor"/>
    </font>
    <font>
      <b/>
      <sz val="11"/>
      <color rgb="FFFA7D00"/>
      <name val="Cambria"/>
      <family val="2"/>
      <charset val="134"/>
      <scheme val="minor"/>
    </font>
    <font>
      <sz val="11"/>
      <color rgb="FFFA7D00"/>
      <name val="Cambria"/>
      <family val="2"/>
      <charset val="134"/>
      <scheme val="minor"/>
    </font>
    <font>
      <b/>
      <sz val="11"/>
      <color theme="0"/>
      <name val="Cambria"/>
      <family val="2"/>
      <charset val="134"/>
      <scheme val="minor"/>
    </font>
    <font>
      <sz val="11"/>
      <color rgb="FFFF0000"/>
      <name val="Cambria"/>
      <family val="2"/>
      <charset val="134"/>
      <scheme val="minor"/>
    </font>
    <font>
      <sz val="11"/>
      <color theme="0"/>
      <name val="Cambria"/>
      <family val="2"/>
      <charset val="134"/>
      <scheme val="minor"/>
    </font>
  </fonts>
  <fills count="3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4" tint="0.59996337778862885"/>
        <bgColor indexed="64"/>
      </patternFill>
    </fill>
    <fill>
      <patternFill patternType="solid">
        <fgColor theme="4" tint="0.39994506668294322"/>
        <bgColor indexed="64"/>
      </patternFill>
    </fill>
    <fill>
      <patternFill patternType="solid">
        <fgColor theme="4" tint="0.399975585192419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6">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s>
  <cellStyleXfs count="47">
    <xf numFmtId="4" fontId="0" fillId="0" borderId="0"/>
    <xf numFmtId="0" fontId="4" fillId="0" borderId="0" applyNumberFormat="0" applyFill="0" applyProtection="0">
      <alignment vertical="center"/>
    </xf>
    <xf numFmtId="0" fontId="4" fillId="6" borderId="0" applyNumberFormat="0" applyBorder="0" applyProtection="0">
      <alignment vertical="center"/>
    </xf>
    <xf numFmtId="0" fontId="7" fillId="0" borderId="0" applyNumberFormat="0" applyFill="0" applyAlignment="0" applyProtection="0"/>
    <xf numFmtId="0" fontId="8" fillId="0" borderId="0" applyNumberFormat="0" applyFill="0" applyBorder="0" applyAlignment="0" applyProtection="0"/>
    <xf numFmtId="0" fontId="4" fillId="5" borderId="0" applyNumberFormat="0" applyAlignment="0" applyProtection="0"/>
    <xf numFmtId="4" fontId="5" fillId="3" borderId="0" applyBorder="0" applyProtection="0">
      <alignment horizontal="right" indent="1"/>
    </xf>
    <xf numFmtId="0" fontId="11" fillId="0" borderId="0" applyNumberFormat="0" applyFill="0" applyBorder="0" applyProtection="0">
      <alignment vertical="center"/>
    </xf>
    <xf numFmtId="165" fontId="40" fillId="0" borderId="0" applyFont="0" applyFill="0" applyBorder="0" applyAlignment="0" applyProtection="0"/>
    <xf numFmtId="164" fontId="40" fillId="0" borderId="0" applyFont="0" applyFill="0" applyBorder="0" applyAlignment="0" applyProtection="0"/>
    <xf numFmtId="44" fontId="40" fillId="0" borderId="0" applyFont="0" applyFill="0" applyBorder="0" applyAlignment="0" applyProtection="0"/>
    <xf numFmtId="42" fontId="40" fillId="0" borderId="0" applyFont="0" applyFill="0" applyBorder="0" applyAlignment="0" applyProtection="0"/>
    <xf numFmtId="9" fontId="40" fillId="0" borderId="0" applyFont="0" applyFill="0" applyBorder="0" applyAlignment="0" applyProtection="0"/>
    <xf numFmtId="0" fontId="41" fillId="0" borderId="0" applyNumberFormat="0" applyFill="0" applyBorder="0" applyAlignment="0" applyProtection="0"/>
    <xf numFmtId="0" fontId="42" fillId="8" borderId="0" applyNumberFormat="0" applyBorder="0" applyAlignment="0" applyProtection="0"/>
    <xf numFmtId="0" fontId="43" fillId="9" borderId="0" applyNumberFormat="0" applyBorder="0" applyAlignment="0" applyProtection="0"/>
    <xf numFmtId="0" fontId="44" fillId="10" borderId="0" applyNumberFormat="0" applyBorder="0" applyAlignment="0" applyProtection="0"/>
    <xf numFmtId="0" fontId="45" fillId="11" borderId="1" applyNumberFormat="0" applyAlignment="0" applyProtection="0"/>
    <xf numFmtId="0" fontId="46" fillId="12" borderId="2" applyNumberFormat="0" applyAlignment="0" applyProtection="0"/>
    <xf numFmtId="0" fontId="47" fillId="12" borderId="1" applyNumberFormat="0" applyAlignment="0" applyProtection="0"/>
    <xf numFmtId="0" fontId="48" fillId="0" borderId="3" applyNumberFormat="0" applyFill="0" applyAlignment="0" applyProtection="0"/>
    <xf numFmtId="0" fontId="49" fillId="13" borderId="4" applyNumberFormat="0" applyAlignment="0" applyProtection="0"/>
    <xf numFmtId="0" fontId="50" fillId="0" borderId="0" applyNumberFormat="0" applyFill="0" applyBorder="0" applyAlignment="0" applyProtection="0"/>
    <xf numFmtId="0" fontId="40" fillId="14" borderId="5" applyNumberFormat="0" applyFont="0" applyAlignment="0" applyProtection="0"/>
    <xf numFmtId="0" fontId="51"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5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5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5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5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51" fillId="34"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cellStyleXfs>
  <cellXfs count="86">
    <xf numFmtId="4" fontId="0" fillId="0" borderId="0" xfId="0"/>
    <xf numFmtId="4" fontId="6" fillId="2" borderId="0" xfId="0" applyFont="1" applyFill="1" applyAlignment="1">
      <alignment vertical="center" wrapText="1"/>
    </xf>
    <xf numFmtId="4" fontId="12" fillId="0" borderId="0" xfId="0" applyFont="1" applyAlignment="1">
      <alignment vertical="center" wrapText="1"/>
    </xf>
    <xf numFmtId="4" fontId="13" fillId="0" borderId="0" xfId="0" applyFont="1" applyAlignment="1">
      <alignment wrapText="1"/>
    </xf>
    <xf numFmtId="4" fontId="12" fillId="0" borderId="0" xfId="0" applyFont="1" applyAlignment="1">
      <alignment vertical="top" wrapText="1"/>
    </xf>
    <xf numFmtId="0" fontId="9" fillId="0" borderId="0" xfId="0" applyNumberFormat="1" applyFont="1" applyAlignment="1">
      <alignment horizontal="left" vertical="center" wrapText="1" indent="1"/>
    </xf>
    <xf numFmtId="4" fontId="10" fillId="0" borderId="0" xfId="0" applyFont="1" applyAlignment="1">
      <alignment horizontal="left" vertical="center" indent="1"/>
    </xf>
    <xf numFmtId="0" fontId="15" fillId="0" borderId="0" xfId="0" applyNumberFormat="1" applyFont="1" applyAlignment="1">
      <alignment horizontal="left" vertical="center" indent="1"/>
    </xf>
    <xf numFmtId="0" fontId="15" fillId="0" borderId="0" xfId="0" applyNumberFormat="1" applyFont="1" applyAlignment="1">
      <alignment horizontal="left" vertical="center" wrapText="1" indent="1"/>
    </xf>
    <xf numFmtId="0" fontId="14" fillId="0" borderId="0" xfId="0" applyNumberFormat="1" applyFont="1" applyAlignment="1">
      <alignment horizontal="left" vertical="center" wrapText="1" indent="1"/>
    </xf>
    <xf numFmtId="0" fontId="16" fillId="3" borderId="0" xfId="2" applyFont="1" applyFill="1" applyBorder="1" applyAlignment="1">
      <alignment horizontal="left" vertical="center" indent="1"/>
    </xf>
    <xf numFmtId="4" fontId="17" fillId="0" borderId="0" xfId="0" applyFont="1" applyAlignment="1">
      <alignment wrapText="1"/>
    </xf>
    <xf numFmtId="0" fontId="18" fillId="7" borderId="0" xfId="4" applyFont="1" applyFill="1" applyAlignment="1">
      <alignment horizontal="left" vertical="center" indent="1"/>
    </xf>
    <xf numFmtId="0" fontId="18" fillId="7" borderId="0" xfId="4" applyFont="1" applyFill="1" applyAlignment="1">
      <alignment horizontal="left" vertical="center"/>
    </xf>
    <xf numFmtId="0" fontId="18" fillId="7" borderId="0" xfId="4" applyFont="1" applyFill="1" applyAlignment="1">
      <alignment horizontal="right" vertical="center" indent="1"/>
    </xf>
    <xf numFmtId="4" fontId="19" fillId="0" borderId="0" xfId="0" applyFont="1"/>
    <xf numFmtId="166" fontId="9" fillId="0" borderId="0" xfId="0" applyNumberFormat="1" applyFont="1" applyAlignment="1">
      <alignment horizontal="left" vertical="center" wrapText="1"/>
    </xf>
    <xf numFmtId="4" fontId="20" fillId="0" borderId="0" xfId="7" applyNumberFormat="1" applyFont="1" applyFill="1">
      <alignment vertical="center"/>
    </xf>
    <xf numFmtId="39" fontId="19" fillId="0" borderId="0" xfId="0" applyNumberFormat="1" applyFont="1"/>
    <xf numFmtId="4" fontId="19" fillId="0" borderId="0" xfId="0" applyFont="1" applyAlignment="1">
      <alignment horizontal="left" vertical="center" indent="1"/>
    </xf>
    <xf numFmtId="0" fontId="18" fillId="0" borderId="0" xfId="4" applyFont="1" applyAlignment="1">
      <alignment horizontal="left" vertical="center" indent="1"/>
    </xf>
    <xf numFmtId="0" fontId="18" fillId="0" borderId="0" xfId="4" applyFont="1" applyAlignment="1">
      <alignment horizontal="left" vertical="center"/>
    </xf>
    <xf numFmtId="0" fontId="18" fillId="0" borderId="0" xfId="4" applyFont="1" applyAlignment="1">
      <alignment horizontal="right" vertical="center" indent="1"/>
    </xf>
    <xf numFmtId="166" fontId="21" fillId="0" borderId="0" xfId="0" applyNumberFormat="1" applyFont="1" applyAlignment="1">
      <alignment wrapText="1"/>
    </xf>
    <xf numFmtId="166" fontId="23" fillId="0" borderId="0" xfId="0" applyNumberFormat="1" applyFont="1" applyAlignment="1">
      <alignment vertical="center" wrapText="1"/>
    </xf>
    <xf numFmtId="4" fontId="24" fillId="0" borderId="0" xfId="0" applyFont="1" applyAlignment="1">
      <alignment wrapText="1"/>
    </xf>
    <xf numFmtId="4" fontId="19" fillId="0" borderId="0" xfId="0" applyFont="1" applyAlignment="1">
      <alignment horizontal="left" vertical="center" wrapText="1" indent="1"/>
    </xf>
    <xf numFmtId="0" fontId="19" fillId="0" borderId="0" xfId="0" applyNumberFormat="1" applyFont="1" applyAlignment="1">
      <alignment horizontal="left" vertical="center" wrapText="1" indent="1"/>
    </xf>
    <xf numFmtId="0" fontId="19" fillId="0" borderId="0" xfId="0" applyNumberFormat="1" applyFont="1" applyAlignment="1">
      <alignment horizontal="left" vertical="center" indent="1"/>
    </xf>
    <xf numFmtId="0" fontId="19" fillId="0" borderId="0" xfId="0" applyNumberFormat="1" applyFont="1" applyAlignment="1">
      <alignment vertical="center"/>
    </xf>
    <xf numFmtId="166" fontId="25" fillId="0" borderId="0" xfId="0" applyNumberFormat="1" applyFont="1" applyAlignment="1">
      <alignment vertical="center" wrapText="1"/>
    </xf>
    <xf numFmtId="0" fontId="18" fillId="0" borderId="0" xfId="4" applyFont="1" applyAlignment="1">
      <alignment vertical="center"/>
    </xf>
    <xf numFmtId="166" fontId="14" fillId="2" borderId="0" xfId="0" applyNumberFormat="1" applyFont="1" applyFill="1" applyAlignment="1">
      <alignment vertical="center" wrapText="1"/>
    </xf>
    <xf numFmtId="0" fontId="19" fillId="0" borderId="0" xfId="0" applyNumberFormat="1" applyFont="1" applyAlignment="1">
      <alignment horizontal="right" vertical="center" wrapText="1" indent="1"/>
    </xf>
    <xf numFmtId="4" fontId="19" fillId="0" borderId="0" xfId="0" applyFont="1" applyAlignment="1">
      <alignment horizontal="right" vertical="center" indent="1"/>
    </xf>
    <xf numFmtId="166" fontId="9" fillId="0" borderId="0" xfId="0" applyNumberFormat="1" applyFont="1" applyAlignment="1">
      <alignment wrapText="1"/>
    </xf>
    <xf numFmtId="4" fontId="19" fillId="0" borderId="0" xfId="0" applyFont="1" applyAlignment="1">
      <alignment wrapText="1"/>
    </xf>
    <xf numFmtId="0" fontId="26" fillId="0" borderId="0" xfId="3" applyFont="1" applyAlignment="1">
      <alignment horizontal="left" vertical="center" wrapText="1" indent="1"/>
    </xf>
    <xf numFmtId="4" fontId="28" fillId="0" borderId="0" xfId="0" applyFont="1"/>
    <xf numFmtId="4" fontId="29" fillId="0" borderId="0" xfId="0" applyFont="1" applyAlignment="1">
      <alignment horizontal="left" vertical="center" indent="1"/>
    </xf>
    <xf numFmtId="4" fontId="29" fillId="0" borderId="0" xfId="0" applyFont="1" applyAlignment="1">
      <alignment horizontal="right" vertical="center" indent="1"/>
    </xf>
    <xf numFmtId="4" fontId="28" fillId="0" borderId="0" xfId="0" applyFont="1" applyAlignment="1">
      <alignment horizontal="left" vertical="center" indent="1"/>
    </xf>
    <xf numFmtId="4" fontId="28" fillId="0" borderId="0" xfId="0" applyFont="1" applyAlignment="1">
      <alignment vertical="center"/>
    </xf>
    <xf numFmtId="0" fontId="26" fillId="0" borderId="0" xfId="3" applyFont="1" applyAlignment="1">
      <alignment horizontal="left" vertical="center" indent="1"/>
    </xf>
    <xf numFmtId="4" fontId="28" fillId="0" borderId="0" xfId="0" applyFont="1" applyAlignment="1">
      <alignment horizontal="right" vertical="center" indent="1"/>
    </xf>
    <xf numFmtId="0" fontId="9" fillId="0" borderId="0" xfId="0" applyNumberFormat="1" applyFont="1" applyAlignment="1">
      <alignment horizontal="right" vertical="center" wrapText="1" indent="1"/>
    </xf>
    <xf numFmtId="0" fontId="9" fillId="0" borderId="0" xfId="0" applyNumberFormat="1" applyFont="1" applyAlignment="1">
      <alignment horizontal="left" vertical="center" wrapText="1"/>
    </xf>
    <xf numFmtId="166" fontId="30" fillId="0" borderId="0" xfId="0" applyNumberFormat="1" applyFont="1" applyAlignment="1">
      <alignment vertical="center" wrapText="1"/>
    </xf>
    <xf numFmtId="4" fontId="31" fillId="0" borderId="0" xfId="0" applyFont="1"/>
    <xf numFmtId="4" fontId="33" fillId="0" borderId="0" xfId="0" applyFont="1" applyAlignment="1">
      <alignment horizontal="left" vertical="center"/>
    </xf>
    <xf numFmtId="4" fontId="33" fillId="0" borderId="0" xfId="0" applyFont="1" applyAlignment="1">
      <alignment horizontal="right" vertical="center" indent="1"/>
    </xf>
    <xf numFmtId="166" fontId="9" fillId="0" borderId="0" xfId="0" applyNumberFormat="1" applyFont="1" applyAlignment="1">
      <alignment horizontal="right" vertical="center" wrapText="1"/>
    </xf>
    <xf numFmtId="4" fontId="19" fillId="4" borderId="0" xfId="0" applyFont="1" applyFill="1"/>
    <xf numFmtId="4" fontId="19" fillId="4" borderId="0" xfId="0" applyFont="1" applyFill="1" applyAlignment="1">
      <alignment horizontal="right" vertical="center" indent="1"/>
    </xf>
    <xf numFmtId="0" fontId="36" fillId="4" borderId="0" xfId="0" applyNumberFormat="1" applyFont="1" applyFill="1" applyAlignment="1">
      <alignment horizontal="left" vertical="top"/>
    </xf>
    <xf numFmtId="4" fontId="20" fillId="3" borderId="0" xfId="7" applyNumberFormat="1" applyFont="1" applyFill="1">
      <alignment vertical="center"/>
    </xf>
    <xf numFmtId="4" fontId="9" fillId="0" borderId="0" xfId="6" applyFont="1" applyFill="1" applyAlignment="1">
      <alignment horizontal="left" vertical="center" indent="1"/>
    </xf>
    <xf numFmtId="4" fontId="9" fillId="0" borderId="0" xfId="6" applyFont="1" applyFill="1" applyAlignment="1">
      <alignment horizontal="right" vertical="center" indent="1"/>
    </xf>
    <xf numFmtId="4" fontId="19" fillId="3" borderId="0" xfId="0" applyFont="1" applyFill="1"/>
    <xf numFmtId="39" fontId="19" fillId="3" borderId="0" xfId="0" applyNumberFormat="1" applyFont="1" applyFill="1"/>
    <xf numFmtId="4" fontId="38" fillId="4" borderId="0" xfId="0" applyFont="1" applyFill="1" applyAlignment="1">
      <alignment horizontal="left"/>
    </xf>
    <xf numFmtId="0" fontId="39" fillId="0" borderId="0" xfId="1" applyNumberFormat="1" applyFont="1" applyFill="1" applyAlignment="1" applyProtection="1">
      <alignment horizontal="left" vertical="center" indent="1"/>
    </xf>
    <xf numFmtId="0" fontId="18" fillId="2" borderId="0" xfId="4" applyFont="1" applyFill="1" applyAlignment="1">
      <alignment horizontal="left" vertical="center"/>
    </xf>
    <xf numFmtId="0" fontId="18" fillId="2" borderId="0" xfId="4" applyFont="1" applyFill="1" applyAlignment="1">
      <alignment horizontal="right" vertical="center" indent="1"/>
    </xf>
    <xf numFmtId="167" fontId="35" fillId="4" borderId="0" xfId="0" applyNumberFormat="1" applyFont="1" applyFill="1" applyAlignment="1">
      <alignment horizontal="left" vertical="top" indent="1"/>
    </xf>
    <xf numFmtId="168" fontId="3" fillId="4" borderId="0" xfId="0" applyNumberFormat="1" applyFont="1" applyFill="1" applyAlignment="1">
      <alignment horizontal="left" indent="1"/>
    </xf>
    <xf numFmtId="168" fontId="34" fillId="4" borderId="0" xfId="0" applyNumberFormat="1" applyFont="1" applyFill="1" applyAlignment="1">
      <alignment horizontal="right" vertical="top"/>
    </xf>
    <xf numFmtId="168" fontId="34" fillId="4" borderId="0" xfId="0" applyNumberFormat="1" applyFont="1" applyFill="1" applyAlignment="1">
      <alignment horizontal="right"/>
    </xf>
    <xf numFmtId="168" fontId="10" fillId="0" borderId="0" xfId="0" applyNumberFormat="1" applyFont="1" applyAlignment="1">
      <alignment horizontal="left" vertical="center" indent="1"/>
    </xf>
    <xf numFmtId="168" fontId="10" fillId="0" borderId="0" xfId="0" applyNumberFormat="1" applyFont="1" applyAlignment="1">
      <alignment horizontal="right" vertical="center" indent="1"/>
    </xf>
    <xf numFmtId="168" fontId="22" fillId="0" borderId="0" xfId="0" applyNumberFormat="1" applyFont="1" applyAlignment="1">
      <alignment horizontal="center" vertical="center"/>
    </xf>
    <xf numFmtId="168" fontId="19" fillId="0" borderId="0" xfId="0" applyNumberFormat="1" applyFont="1" applyAlignment="1">
      <alignment horizontal="left" vertical="center" indent="1"/>
    </xf>
    <xf numFmtId="168" fontId="19" fillId="0" borderId="0" xfId="0" applyNumberFormat="1" applyFont="1" applyAlignment="1">
      <alignment horizontal="right" vertical="center" indent="1"/>
    </xf>
    <xf numFmtId="168" fontId="15" fillId="0" borderId="0" xfId="0" applyNumberFormat="1" applyFont="1" applyAlignment="1">
      <alignment horizontal="left" vertical="center" indent="1"/>
    </xf>
    <xf numFmtId="168" fontId="15" fillId="0" borderId="0" xfId="0" applyNumberFormat="1" applyFont="1" applyAlignment="1">
      <alignment horizontal="right" vertical="center" indent="1"/>
    </xf>
    <xf numFmtId="168" fontId="27" fillId="0" borderId="0" xfId="0" applyNumberFormat="1" applyFont="1" applyAlignment="1">
      <alignment horizontal="left" vertical="center" indent="1"/>
    </xf>
    <xf numFmtId="168" fontId="27" fillId="0" borderId="0" xfId="0" applyNumberFormat="1" applyFont="1" applyAlignment="1">
      <alignment horizontal="center" vertical="center"/>
    </xf>
    <xf numFmtId="168" fontId="9" fillId="0" borderId="0" xfId="0" applyNumberFormat="1" applyFont="1" applyAlignment="1">
      <alignment horizontal="left" vertical="center" indent="1"/>
    </xf>
    <xf numFmtId="168" fontId="9" fillId="0" borderId="0" xfId="0" applyNumberFormat="1" applyFont="1" applyAlignment="1">
      <alignment horizontal="right" vertical="center" indent="1"/>
    </xf>
    <xf numFmtId="168" fontId="14" fillId="0" borderId="0" xfId="0" applyNumberFormat="1" applyFont="1" applyAlignment="1">
      <alignment horizontal="left" vertical="center" indent="1"/>
    </xf>
    <xf numFmtId="168" fontId="14" fillId="0" borderId="0" xfId="0" applyNumberFormat="1" applyFont="1" applyAlignment="1">
      <alignment horizontal="right" vertical="center" indent="1"/>
    </xf>
    <xf numFmtId="168" fontId="32" fillId="0" borderId="0" xfId="0" applyNumberFormat="1" applyFont="1" applyAlignment="1">
      <alignment horizontal="left" vertical="center"/>
    </xf>
    <xf numFmtId="168" fontId="39" fillId="0" borderId="0" xfId="1" applyNumberFormat="1" applyFont="1" applyFill="1" applyAlignment="1">
      <alignment horizontal="left" vertical="center" indent="1"/>
    </xf>
    <xf numFmtId="168" fontId="39" fillId="0" borderId="0" xfId="1" applyNumberFormat="1" applyFont="1" applyFill="1" applyAlignment="1">
      <alignment horizontal="right" vertical="center" indent="2"/>
    </xf>
    <xf numFmtId="4" fontId="37" fillId="0" borderId="0" xfId="0" applyFont="1" applyAlignment="1">
      <alignment horizontal="center"/>
    </xf>
    <xf numFmtId="4" fontId="16" fillId="3" borderId="0" xfId="7" applyNumberFormat="1" applyFont="1" applyFill="1" applyAlignment="1">
      <alignment horizontal="left" vertical="center" indent="1"/>
    </xf>
  </cellXfs>
  <cellStyles count="47">
    <cellStyle name="20% - Énfasis1" xfId="6" builtinId="30" customBuiltin="1"/>
    <cellStyle name="20% - Énfasis2" xfId="28" builtinId="34" customBuiltin="1"/>
    <cellStyle name="20% - Énfasis3" xfId="32" builtinId="38" customBuiltin="1"/>
    <cellStyle name="20% - Énfasis4" xfId="36" builtinId="42" customBuiltin="1"/>
    <cellStyle name="20% - Énfasis5" xfId="40" builtinId="46" customBuiltin="1"/>
    <cellStyle name="20% - Énfasis6" xfId="44" builtinId="50" customBuiltin="1"/>
    <cellStyle name="40% - Énfasis1" xfId="25" builtinId="31" customBuiltin="1"/>
    <cellStyle name="40% - Énfasis2" xfId="29" builtinId="35" customBuiltin="1"/>
    <cellStyle name="40% - Énfasis3" xfId="33" builtinId="39" customBuiltin="1"/>
    <cellStyle name="40% - Énfasis4" xfId="37" builtinId="43" customBuiltin="1"/>
    <cellStyle name="40% - Énfasis5" xfId="41" builtinId="47" customBuiltin="1"/>
    <cellStyle name="40% - Énfasis6" xfId="45" builtinId="51" customBuiltin="1"/>
    <cellStyle name="60% - Énfasis1" xfId="26" builtinId="32" customBuiltin="1"/>
    <cellStyle name="60% - Énfasis2" xfId="30" builtinId="36" customBuiltin="1"/>
    <cellStyle name="60% - Énfasis3" xfId="34" builtinId="40" customBuiltin="1"/>
    <cellStyle name="60% - Énfasis4" xfId="38" builtinId="44" customBuiltin="1"/>
    <cellStyle name="60% - Énfasis5" xfId="42" builtinId="48" customBuiltin="1"/>
    <cellStyle name="60% - Énfasis6" xfId="46" builtinId="52" customBuiltin="1"/>
    <cellStyle name="Bueno" xfId="14" builtinId="26" customBuiltin="1"/>
    <cellStyle name="Cálculo" xfId="19" builtinId="22" customBuiltin="1"/>
    <cellStyle name="Celda de comprobación" xfId="21" builtinId="23" customBuiltin="1"/>
    <cellStyle name="Celda vinculada" xfId="20" builtinId="24" customBuiltin="1"/>
    <cellStyle name="Encabezado 1" xfId="1" builtinId="16" customBuiltin="1"/>
    <cellStyle name="Encabezado 4" xfId="13" builtinId="19" customBuiltin="1"/>
    <cellStyle name="Énfasis1" xfId="24" builtinId="29" customBuiltin="1"/>
    <cellStyle name="Énfasis2" xfId="27" builtinId="33" customBuiltin="1"/>
    <cellStyle name="Énfasis3" xfId="31" builtinId="37" customBuiltin="1"/>
    <cellStyle name="Énfasis4" xfId="35" builtinId="41" customBuiltin="1"/>
    <cellStyle name="Énfasis5" xfId="39" builtinId="45" customBuiltin="1"/>
    <cellStyle name="Énfasis6" xfId="43" builtinId="49" customBuiltin="1"/>
    <cellStyle name="Entrada" xfId="17" builtinId="20" customBuiltin="1"/>
    <cellStyle name="Incorrecto" xfId="15" builtinId="27" customBuiltin="1"/>
    <cellStyle name="Millares" xfId="8" builtinId="3" customBuiltin="1"/>
    <cellStyle name="Millares [0]" xfId="9" builtinId="6" customBuiltin="1"/>
    <cellStyle name="Moneda" xfId="10" builtinId="4" customBuiltin="1"/>
    <cellStyle name="Moneda [0]" xfId="11" builtinId="7" customBuiltin="1"/>
    <cellStyle name="Neutral" xfId="16" builtinId="28" customBuiltin="1"/>
    <cellStyle name="Normal" xfId="0" builtinId="0" customBuiltin="1"/>
    <cellStyle name="Notas" xfId="23" builtinId="10" customBuiltin="1"/>
    <cellStyle name="Porcentaje" xfId="12" builtinId="5" customBuiltin="1"/>
    <cellStyle name="Salida" xfId="18" builtinId="21" customBuiltin="1"/>
    <cellStyle name="Texto de advertencia" xfId="22" builtinId="11" customBuiltin="1"/>
    <cellStyle name="Texto explicativo" xfId="4" builtinId="53" customBuiltin="1"/>
    <cellStyle name="Título" xfId="7" builtinId="15" customBuiltin="1"/>
    <cellStyle name="Título 2" xfId="2" builtinId="17" customBuiltin="1"/>
    <cellStyle name="Título 3" xfId="3" builtinId="18" customBuiltin="1"/>
    <cellStyle name="Total" xfId="5" builtinId="25" customBuiltin="1"/>
  </cellStyles>
  <dxfs count="146">
    <dxf>
      <font>
        <strike val="0"/>
        <outline val="0"/>
        <shadow val="0"/>
        <u val="none"/>
        <vertAlign val="baseline"/>
        <name val="Cambria"/>
        <family val="1"/>
        <scheme val="minor"/>
      </font>
      <numFmt numFmtId="168" formatCode="#,##0.00_ ;\-#,##0.00\ "/>
      <alignment horizontal="right" vertical="center" textRotation="0" indent="1" justifyLastLine="0" shrinkToFit="0" readingOrder="0"/>
    </dxf>
    <dxf>
      <font>
        <b/>
        <i val="0"/>
        <strike val="0"/>
        <condense val="0"/>
        <extend val="0"/>
        <outline val="0"/>
        <shadow val="0"/>
        <u val="none"/>
        <vertAlign val="baseline"/>
        <sz val="10"/>
        <color auto="1"/>
        <name val="Cambria"/>
        <family val="1"/>
        <scheme val="minor"/>
      </font>
      <numFmt numFmtId="7" formatCode="#,##0.00;\-#,##0.00"/>
      <alignment horizontal="right" vertical="center" textRotation="0" wrapText="0" indent="1" justifyLastLine="0" shrinkToFit="0" readingOrder="0"/>
    </dxf>
    <dxf>
      <font>
        <strike val="0"/>
        <outline val="0"/>
        <shadow val="0"/>
        <u val="none"/>
        <vertAlign val="baseline"/>
        <name val="Cambria"/>
        <family val="1"/>
        <scheme val="minor"/>
      </font>
      <numFmt numFmtId="168" formatCode="#,##0.00_ ;\-#,##0.00\ "/>
      <alignment horizontal="left" vertical="center" textRotation="0" wrapText="0" indent="1" justifyLastLine="0" shrinkToFit="0" readingOrder="0"/>
    </dxf>
    <dxf>
      <font>
        <b/>
        <i val="0"/>
        <strike val="0"/>
        <condense val="0"/>
        <extend val="0"/>
        <outline val="0"/>
        <shadow val="0"/>
        <u val="none"/>
        <vertAlign val="baseline"/>
        <sz val="10"/>
        <color auto="1"/>
        <name val="Cambria"/>
        <family val="1"/>
        <scheme val="minor"/>
      </font>
      <numFmt numFmtId="7" formatCode="#,##0.00;\-#,##0.00"/>
      <alignment horizontal="left" vertical="center" textRotation="0" wrapText="0" indent="1" justifyLastLine="0" shrinkToFit="0" readingOrder="0"/>
    </dxf>
    <dxf>
      <font>
        <strike val="0"/>
        <outline val="0"/>
        <shadow val="0"/>
        <u val="none"/>
        <vertAlign val="baseline"/>
        <name val="Cambria"/>
        <family val="1"/>
        <scheme val="minor"/>
      </font>
      <numFmt numFmtId="168" formatCode="#,##0.00_ ;\-#,##0.00\ "/>
      <alignment horizontal="left" vertical="center" textRotation="0" wrapText="0" indent="1" justifyLastLine="0" shrinkToFit="0" readingOrder="0"/>
    </dxf>
    <dxf>
      <font>
        <b/>
        <i val="0"/>
        <strike val="0"/>
        <condense val="0"/>
        <extend val="0"/>
        <outline val="0"/>
        <shadow val="0"/>
        <u val="none"/>
        <vertAlign val="baseline"/>
        <sz val="10"/>
        <color auto="1"/>
        <name val="Cambria"/>
        <family val="1"/>
        <scheme val="minor"/>
      </font>
      <numFmt numFmtId="7" formatCode="#,##0.00;\-#,##0.00"/>
      <alignment horizontal="left" vertical="center" textRotation="0" wrapText="0" indent="1" justifyLastLine="0" shrinkToFit="0" readingOrder="0"/>
    </dxf>
    <dxf>
      <font>
        <strike val="0"/>
        <outline val="0"/>
        <shadow val="0"/>
        <u val="none"/>
        <vertAlign val="baseline"/>
        <name val="Cambria"/>
        <family val="1"/>
        <scheme val="minor"/>
      </font>
      <alignment horizontal="left" vertical="center" textRotation="0" wrapText="1" indent="1" justifyLastLine="0" shrinkToFit="0" readingOrder="0"/>
    </dxf>
    <dxf>
      <font>
        <b/>
        <i val="0"/>
        <strike val="0"/>
        <condense val="0"/>
        <extend val="0"/>
        <outline val="0"/>
        <shadow val="0"/>
        <u val="none"/>
        <vertAlign val="baseline"/>
        <sz val="10"/>
        <color auto="1"/>
        <name val="Cambria"/>
        <family val="1"/>
        <scheme val="minor"/>
      </font>
      <numFmt numFmtId="0" formatCode="General"/>
      <alignment horizontal="left" vertical="center" textRotation="0" wrapText="1" indent="1" justifyLastLine="0" shrinkToFit="0" readingOrder="0"/>
    </dxf>
    <dxf>
      <font>
        <b/>
        <strike val="0"/>
        <outline val="0"/>
        <shadow val="0"/>
        <u val="none"/>
        <vertAlign val="baseline"/>
        <name val="Cambria"/>
        <family val="1"/>
        <scheme val="minor"/>
      </font>
      <alignment vertical="center" textRotation="0" indent="0" justifyLastLine="0" shrinkToFit="0" readingOrder="0"/>
    </dxf>
    <dxf>
      <font>
        <strike val="0"/>
        <outline val="0"/>
        <shadow val="0"/>
        <u val="none"/>
        <vertAlign val="baseline"/>
        <name val="Cambria"/>
        <family val="1"/>
        <scheme val="minor"/>
      </font>
      <alignment vertical="center" textRotation="0" indent="0" justifyLastLine="0" shrinkToFit="0" readingOrder="0"/>
    </dxf>
    <dxf>
      <font>
        <b/>
        <strike val="0"/>
        <outline val="0"/>
        <shadow val="0"/>
        <u val="none"/>
        <vertAlign val="baseline"/>
        <name val="Cambria"/>
        <family val="1"/>
        <scheme val="major"/>
      </font>
      <alignment vertical="center" textRotation="0" indent="0" justifyLastLine="0" shrinkToFit="0" readingOrder="0"/>
    </dxf>
    <dxf>
      <font>
        <b val="0"/>
        <i val="0"/>
        <strike val="0"/>
        <condense val="0"/>
        <extend val="0"/>
        <outline val="0"/>
        <shadow val="0"/>
        <u val="none"/>
        <vertAlign val="baseline"/>
        <sz val="10"/>
        <color theme="1"/>
        <name val="Cambria"/>
        <family val="1"/>
        <scheme val="minor"/>
      </font>
      <numFmt numFmtId="168" formatCode="#,##0.00_ ;\-#,##0.00\ "/>
      <alignment horizontal="right" vertical="center" textRotation="0" wrapText="0" indent="1" justifyLastLine="0" shrinkToFit="0" readingOrder="0"/>
    </dxf>
    <dxf>
      <font>
        <b/>
        <i val="0"/>
        <strike val="0"/>
        <condense val="0"/>
        <extend val="0"/>
        <outline val="0"/>
        <shadow val="0"/>
        <u val="none"/>
        <vertAlign val="baseline"/>
        <sz val="10"/>
        <color theme="1"/>
        <name val="Cambria"/>
        <family val="1"/>
        <scheme val="minor"/>
      </font>
      <numFmt numFmtId="7" formatCode="#,##0.00;\-#,##0.00"/>
      <alignment horizontal="right" vertical="center" textRotation="0" wrapText="0" indent="1" justifyLastLine="0" shrinkToFit="0" readingOrder="0"/>
    </dxf>
    <dxf>
      <font>
        <b val="0"/>
        <i val="0"/>
        <strike val="0"/>
        <condense val="0"/>
        <extend val="0"/>
        <outline val="0"/>
        <shadow val="0"/>
        <u val="none"/>
        <vertAlign val="baseline"/>
        <sz val="10"/>
        <color theme="1"/>
        <name val="Cambria"/>
        <family val="1"/>
        <scheme val="minor"/>
      </font>
      <numFmt numFmtId="168" formatCode="#,##0.00_ ;\-#,##0.00\ "/>
      <alignment horizontal="left" vertical="center" textRotation="0" wrapText="0" indent="1" justifyLastLine="0" shrinkToFit="0" readingOrder="0"/>
    </dxf>
    <dxf>
      <font>
        <b/>
        <i val="0"/>
        <strike val="0"/>
        <condense val="0"/>
        <extend val="0"/>
        <outline val="0"/>
        <shadow val="0"/>
        <u val="none"/>
        <vertAlign val="baseline"/>
        <sz val="10"/>
        <color theme="1"/>
        <name val="Cambria"/>
        <family val="1"/>
        <scheme val="minor"/>
      </font>
      <numFmt numFmtId="7" formatCode="#,##0.00;\-#,##0.00"/>
      <alignment horizontal="left" vertical="center" textRotation="0" wrapText="0" indent="1" justifyLastLine="0" shrinkToFit="0" readingOrder="0"/>
    </dxf>
    <dxf>
      <font>
        <b val="0"/>
        <i val="0"/>
        <strike val="0"/>
        <condense val="0"/>
        <extend val="0"/>
        <outline val="0"/>
        <shadow val="0"/>
        <u val="none"/>
        <vertAlign val="baseline"/>
        <sz val="10"/>
        <color theme="1"/>
        <name val="Cambria"/>
        <family val="1"/>
        <scheme val="minor"/>
      </font>
      <numFmt numFmtId="168" formatCode="#,##0.00_ ;\-#,##0.00\ "/>
      <alignment horizontal="left" vertical="center" textRotation="0" wrapText="0" indent="1" justifyLastLine="0" shrinkToFit="0" readingOrder="0"/>
    </dxf>
    <dxf>
      <font>
        <b/>
        <i val="0"/>
        <strike val="0"/>
        <condense val="0"/>
        <extend val="0"/>
        <outline val="0"/>
        <shadow val="0"/>
        <u val="none"/>
        <vertAlign val="baseline"/>
        <sz val="10"/>
        <color theme="1"/>
        <name val="Cambria"/>
        <family val="1"/>
        <scheme val="minor"/>
      </font>
      <numFmt numFmtId="7" formatCode="#,##0.00;\-#,##0.00"/>
      <alignment horizontal="left" vertical="center" textRotation="0" wrapText="0" indent="1" justifyLastLine="0" shrinkToFit="0" readingOrder="0"/>
    </dxf>
    <dxf>
      <font>
        <b val="0"/>
        <i val="0"/>
        <strike val="0"/>
        <condense val="0"/>
        <extend val="0"/>
        <outline val="0"/>
        <shadow val="0"/>
        <u val="none"/>
        <vertAlign val="baseline"/>
        <sz val="10"/>
        <color theme="1"/>
        <name val="Cambria"/>
        <family val="1"/>
        <scheme val="minor"/>
      </font>
      <numFmt numFmtId="0" formatCode="General"/>
      <alignment horizontal="left" vertical="center" textRotation="0" wrapText="1" indent="1" justifyLastLine="0" shrinkToFit="0" readingOrder="0"/>
    </dxf>
    <dxf>
      <font>
        <b/>
        <i val="0"/>
        <strike val="0"/>
        <condense val="0"/>
        <extend val="0"/>
        <outline val="0"/>
        <shadow val="0"/>
        <u val="none"/>
        <vertAlign val="baseline"/>
        <sz val="10"/>
        <color theme="1"/>
        <name val="Cambria"/>
        <family val="1"/>
        <scheme val="minor"/>
      </font>
      <numFmt numFmtId="0" formatCode="General"/>
      <alignment horizontal="left" vertical="center" textRotation="0" wrapText="1" indent="1" justifyLastLine="0" shrinkToFit="0" readingOrder="0"/>
    </dxf>
    <dxf>
      <font>
        <b/>
        <strike val="0"/>
        <outline val="0"/>
        <shadow val="0"/>
        <u val="none"/>
        <vertAlign val="baseline"/>
        <name val="Cambria"/>
        <family val="1"/>
        <scheme val="minor"/>
      </font>
      <alignment vertical="center" textRotation="0" indent="0" justifyLastLine="0" shrinkToFit="0" readingOrder="0"/>
    </dxf>
    <dxf>
      <font>
        <strike val="0"/>
        <outline val="0"/>
        <shadow val="0"/>
        <u val="none"/>
        <vertAlign val="baseline"/>
        <name val="Cambria"/>
        <family val="1"/>
        <scheme val="minor"/>
      </font>
      <alignment vertical="center" textRotation="0" indent="0" justifyLastLine="0" shrinkToFit="0" readingOrder="0"/>
    </dxf>
    <dxf>
      <font>
        <b/>
        <strike val="0"/>
        <outline val="0"/>
        <shadow val="0"/>
        <u val="none"/>
        <vertAlign val="baseline"/>
        <name val="Cambria"/>
        <family val="1"/>
        <scheme val="major"/>
      </font>
      <alignment vertical="center" textRotation="0" indent="0" justifyLastLine="0" shrinkToFit="0" readingOrder="0"/>
    </dxf>
    <dxf>
      <font>
        <b val="0"/>
        <i val="0"/>
        <strike val="0"/>
        <condense val="0"/>
        <extend val="0"/>
        <outline val="0"/>
        <shadow val="0"/>
        <u val="none"/>
        <vertAlign val="baseline"/>
        <sz val="10"/>
        <color theme="1"/>
        <name val="Cambria"/>
        <family val="1"/>
        <scheme val="minor"/>
      </font>
      <numFmt numFmtId="168" formatCode="#,##0.00_ ;\-#,##0.00\ "/>
      <alignment horizontal="right" vertical="center" textRotation="0" wrapText="0" indent="1" justifyLastLine="0" shrinkToFit="0" readingOrder="0"/>
    </dxf>
    <dxf>
      <font>
        <b/>
        <i val="0"/>
        <strike val="0"/>
        <condense val="0"/>
        <extend val="0"/>
        <outline val="0"/>
        <shadow val="0"/>
        <u val="none"/>
        <vertAlign val="baseline"/>
        <sz val="10"/>
        <color theme="1"/>
        <name val="Cambria"/>
        <family val="1"/>
        <scheme val="minor"/>
      </font>
      <numFmt numFmtId="7" formatCode="#,##0.00;\-#,##0.00"/>
      <alignment horizontal="right" vertical="center" textRotation="0" wrapText="0" indent="1" justifyLastLine="0" shrinkToFit="0" readingOrder="0"/>
    </dxf>
    <dxf>
      <font>
        <b val="0"/>
        <i val="0"/>
        <strike val="0"/>
        <condense val="0"/>
        <extend val="0"/>
        <outline val="0"/>
        <shadow val="0"/>
        <u val="none"/>
        <vertAlign val="baseline"/>
        <sz val="10"/>
        <color theme="1"/>
        <name val="Cambria"/>
        <family val="1"/>
        <scheme val="minor"/>
      </font>
      <numFmt numFmtId="168" formatCode="#,##0.00_ ;\-#,##0.00\ "/>
      <alignment horizontal="left" vertical="center" textRotation="0" wrapText="0" indent="1" justifyLastLine="0" shrinkToFit="0" readingOrder="0"/>
    </dxf>
    <dxf>
      <font>
        <b/>
        <i val="0"/>
        <strike val="0"/>
        <condense val="0"/>
        <extend val="0"/>
        <outline val="0"/>
        <shadow val="0"/>
        <u val="none"/>
        <vertAlign val="baseline"/>
        <sz val="10"/>
        <color theme="1"/>
        <name val="Cambria"/>
        <family val="1"/>
        <scheme val="minor"/>
      </font>
      <numFmt numFmtId="7" formatCode="#,##0.00;\-#,##0.00"/>
      <alignment horizontal="left" vertical="center" textRotation="0" wrapText="0" indent="1" justifyLastLine="0" shrinkToFit="0" readingOrder="0"/>
    </dxf>
    <dxf>
      <font>
        <b val="0"/>
        <i val="0"/>
        <strike val="0"/>
        <condense val="0"/>
        <extend val="0"/>
        <outline val="0"/>
        <shadow val="0"/>
        <u val="none"/>
        <vertAlign val="baseline"/>
        <sz val="10"/>
        <color theme="1"/>
        <name val="Cambria"/>
        <family val="1"/>
        <scheme val="minor"/>
      </font>
      <numFmt numFmtId="168" formatCode="#,##0.00_ ;\-#,##0.00\ "/>
      <alignment horizontal="left" vertical="center" textRotation="0" wrapText="0" indent="1" justifyLastLine="0" shrinkToFit="0" readingOrder="0"/>
    </dxf>
    <dxf>
      <font>
        <b/>
        <i val="0"/>
        <strike val="0"/>
        <condense val="0"/>
        <extend val="0"/>
        <outline val="0"/>
        <shadow val="0"/>
        <u val="none"/>
        <vertAlign val="baseline"/>
        <sz val="10"/>
        <color theme="1"/>
        <name val="Cambria"/>
        <family val="1"/>
        <scheme val="minor"/>
      </font>
      <numFmt numFmtId="7" formatCode="#,##0.00;\-#,##0.00"/>
      <alignment horizontal="left" vertical="center" textRotation="0" wrapText="0" indent="1" justifyLastLine="0" shrinkToFit="0" readingOrder="0"/>
    </dxf>
    <dxf>
      <font>
        <b val="0"/>
        <i val="0"/>
        <strike val="0"/>
        <condense val="0"/>
        <extend val="0"/>
        <outline val="0"/>
        <shadow val="0"/>
        <u val="none"/>
        <vertAlign val="baseline"/>
        <sz val="10"/>
        <color theme="1"/>
        <name val="Cambria"/>
        <family val="1"/>
        <scheme val="minor"/>
      </font>
      <numFmt numFmtId="0" formatCode="General"/>
      <alignment horizontal="left" vertical="center" textRotation="0" wrapText="1" indent="1" justifyLastLine="0" shrinkToFit="0" readingOrder="0"/>
    </dxf>
    <dxf>
      <font>
        <b/>
        <i val="0"/>
        <strike val="0"/>
        <condense val="0"/>
        <extend val="0"/>
        <outline val="0"/>
        <shadow val="0"/>
        <u val="none"/>
        <vertAlign val="baseline"/>
        <sz val="10"/>
        <color theme="1"/>
        <name val="Cambria"/>
        <family val="1"/>
        <scheme val="minor"/>
      </font>
      <numFmt numFmtId="0" formatCode="General"/>
      <alignment horizontal="left" vertical="center" textRotation="0" wrapText="1" indent="1" justifyLastLine="0" shrinkToFit="0" readingOrder="0"/>
    </dxf>
    <dxf>
      <font>
        <b/>
        <strike val="0"/>
        <outline val="0"/>
        <shadow val="0"/>
        <u val="none"/>
        <vertAlign val="baseline"/>
        <name val="Cambria"/>
        <family val="1"/>
        <scheme val="minor"/>
      </font>
      <alignment vertical="center" textRotation="0" indent="0" justifyLastLine="0" shrinkToFit="0" readingOrder="0"/>
    </dxf>
    <dxf>
      <font>
        <strike val="0"/>
        <outline val="0"/>
        <shadow val="0"/>
        <u val="none"/>
        <vertAlign val="baseline"/>
        <name val="Cambria"/>
        <family val="1"/>
        <scheme val="minor"/>
      </font>
      <alignment vertical="center" textRotation="0" indent="0" justifyLastLine="0" shrinkToFit="0" readingOrder="0"/>
    </dxf>
    <dxf>
      <font>
        <b/>
        <strike val="0"/>
        <outline val="0"/>
        <shadow val="0"/>
        <u val="none"/>
        <vertAlign val="baseline"/>
        <name val="Cambria"/>
        <family val="1"/>
        <scheme val="major"/>
      </font>
      <alignment vertical="center" textRotation="0" indent="0" justifyLastLine="0" shrinkToFit="0" readingOrder="0"/>
    </dxf>
    <dxf>
      <font>
        <b val="0"/>
        <i val="0"/>
        <strike val="0"/>
        <condense val="0"/>
        <extend val="0"/>
        <outline val="0"/>
        <shadow val="0"/>
        <u val="none"/>
        <vertAlign val="baseline"/>
        <sz val="10"/>
        <color theme="1"/>
        <name val="Cambria"/>
        <family val="1"/>
        <scheme val="minor"/>
      </font>
      <numFmt numFmtId="168" formatCode="#,##0.00_ ;\-#,##0.00\ "/>
      <alignment horizontal="right" vertical="center" textRotation="0" wrapText="0" indent="1" justifyLastLine="0" shrinkToFit="0" readingOrder="0"/>
    </dxf>
    <dxf>
      <font>
        <b/>
        <i val="0"/>
        <strike val="0"/>
        <condense val="0"/>
        <extend val="0"/>
        <outline val="0"/>
        <shadow val="0"/>
        <u val="none"/>
        <vertAlign val="baseline"/>
        <sz val="10"/>
        <color theme="1"/>
        <name val="Cambria"/>
        <family val="1"/>
        <scheme val="minor"/>
      </font>
      <numFmt numFmtId="7" formatCode="#,##0.00;\-#,##0.00"/>
      <alignment horizontal="right" vertical="center" textRotation="0" wrapText="0" indent="1" justifyLastLine="0" shrinkToFit="0" readingOrder="0"/>
    </dxf>
    <dxf>
      <font>
        <b val="0"/>
        <i val="0"/>
        <strike val="0"/>
        <condense val="0"/>
        <extend val="0"/>
        <outline val="0"/>
        <shadow val="0"/>
        <u val="none"/>
        <vertAlign val="baseline"/>
        <sz val="10"/>
        <color theme="1"/>
        <name val="Cambria"/>
        <family val="1"/>
        <scheme val="minor"/>
      </font>
      <numFmt numFmtId="168" formatCode="#,##0.00_ ;\-#,##0.00\ "/>
      <alignment horizontal="left" vertical="center" textRotation="0" wrapText="0" indent="1" justifyLastLine="0" shrinkToFit="0" readingOrder="0"/>
    </dxf>
    <dxf>
      <font>
        <b/>
        <i val="0"/>
        <strike val="0"/>
        <condense val="0"/>
        <extend val="0"/>
        <outline val="0"/>
        <shadow val="0"/>
        <u val="none"/>
        <vertAlign val="baseline"/>
        <sz val="10"/>
        <color theme="1"/>
        <name val="Cambria"/>
        <family val="1"/>
        <scheme val="minor"/>
      </font>
      <numFmt numFmtId="7" formatCode="#,##0.00;\-#,##0.00"/>
      <alignment horizontal="left" vertical="center" textRotation="0" wrapText="0" indent="1" justifyLastLine="0" shrinkToFit="0" readingOrder="0"/>
    </dxf>
    <dxf>
      <font>
        <b val="0"/>
        <i val="0"/>
        <strike val="0"/>
        <condense val="0"/>
        <extend val="0"/>
        <outline val="0"/>
        <shadow val="0"/>
        <u val="none"/>
        <vertAlign val="baseline"/>
        <sz val="10"/>
        <color theme="1"/>
        <name val="Cambria"/>
        <family val="1"/>
        <scheme val="minor"/>
      </font>
      <numFmt numFmtId="168" formatCode="#,##0.00_ ;\-#,##0.00\ "/>
      <alignment horizontal="left" vertical="center" textRotation="0" wrapText="0" indent="1" justifyLastLine="0" shrinkToFit="0" readingOrder="0"/>
    </dxf>
    <dxf>
      <font>
        <b/>
        <i val="0"/>
        <strike val="0"/>
        <condense val="0"/>
        <extend val="0"/>
        <outline val="0"/>
        <shadow val="0"/>
        <u val="none"/>
        <vertAlign val="baseline"/>
        <sz val="10"/>
        <color theme="1"/>
        <name val="Cambria"/>
        <family val="1"/>
        <scheme val="minor"/>
      </font>
      <numFmt numFmtId="7" formatCode="#,##0.00;\-#,##0.00"/>
      <alignment horizontal="left" vertical="center" textRotation="0" wrapText="0" indent="1" justifyLastLine="0" shrinkToFit="0" readingOrder="0"/>
    </dxf>
    <dxf>
      <font>
        <b val="0"/>
        <i val="0"/>
        <strike val="0"/>
        <condense val="0"/>
        <extend val="0"/>
        <outline val="0"/>
        <shadow val="0"/>
        <u val="none"/>
        <vertAlign val="baseline"/>
        <sz val="10"/>
        <color theme="1"/>
        <name val="Cambria"/>
        <family val="1"/>
        <scheme val="minor"/>
      </font>
      <numFmt numFmtId="0" formatCode="General"/>
      <alignment horizontal="left" vertical="center" textRotation="0" wrapText="1" indent="1" justifyLastLine="0" shrinkToFit="0" readingOrder="0"/>
    </dxf>
    <dxf>
      <font>
        <b/>
        <i val="0"/>
        <strike val="0"/>
        <condense val="0"/>
        <extend val="0"/>
        <outline val="0"/>
        <shadow val="0"/>
        <u val="none"/>
        <vertAlign val="baseline"/>
        <sz val="10"/>
        <color theme="1"/>
        <name val="Cambria"/>
        <family val="1"/>
        <scheme val="minor"/>
      </font>
      <numFmt numFmtId="0" formatCode="General"/>
      <alignment horizontal="left" vertical="center" textRotation="0" wrapText="1" indent="1" justifyLastLine="0" shrinkToFit="0" readingOrder="0"/>
    </dxf>
    <dxf>
      <font>
        <b/>
        <strike val="0"/>
        <outline val="0"/>
        <shadow val="0"/>
        <u val="none"/>
        <vertAlign val="baseline"/>
        <name val="Cambria"/>
        <family val="1"/>
        <scheme val="minor"/>
      </font>
      <alignment vertical="center" textRotation="0" indent="0" justifyLastLine="0" shrinkToFit="0" readingOrder="0"/>
    </dxf>
    <dxf>
      <font>
        <strike val="0"/>
        <outline val="0"/>
        <shadow val="0"/>
        <u val="none"/>
        <vertAlign val="baseline"/>
        <name val="Cambria"/>
        <family val="1"/>
        <scheme val="minor"/>
      </font>
      <alignment vertical="center" textRotation="0" indent="0" justifyLastLine="0" shrinkToFit="0" readingOrder="0"/>
    </dxf>
    <dxf>
      <font>
        <b/>
        <strike val="0"/>
        <outline val="0"/>
        <shadow val="0"/>
        <u val="none"/>
        <vertAlign val="baseline"/>
        <name val="Cambria"/>
        <family val="1"/>
        <scheme val="major"/>
      </font>
      <alignment vertical="center" textRotation="0" indent="0" justifyLastLine="0" shrinkToFit="0" readingOrder="0"/>
    </dxf>
    <dxf>
      <font>
        <strike val="0"/>
        <outline val="0"/>
        <shadow val="0"/>
        <u val="none"/>
        <vertAlign val="baseline"/>
        <name val="Cambria"/>
        <family val="1"/>
        <scheme val="minor"/>
      </font>
      <numFmt numFmtId="168" formatCode="#,##0.00_ ;\-#,##0.00\ "/>
      <alignment horizontal="right" vertical="center" textRotation="0" indent="1" justifyLastLine="0" shrinkToFit="0" readingOrder="0"/>
    </dxf>
    <dxf>
      <font>
        <b/>
        <i val="0"/>
        <strike val="0"/>
        <condense val="0"/>
        <extend val="0"/>
        <outline val="0"/>
        <shadow val="0"/>
        <u val="none"/>
        <vertAlign val="baseline"/>
        <sz val="10"/>
        <color auto="1"/>
        <name val="Cambria"/>
        <family val="1"/>
        <scheme val="minor"/>
      </font>
      <numFmt numFmtId="7" formatCode="#,##0.00;\-#,##0.00"/>
      <alignment horizontal="right" vertical="center" textRotation="0" wrapText="0" indent="1" justifyLastLine="0" shrinkToFit="0" readingOrder="0"/>
    </dxf>
    <dxf>
      <font>
        <strike val="0"/>
        <outline val="0"/>
        <shadow val="0"/>
        <u val="none"/>
        <vertAlign val="baseline"/>
        <name val="Cambria"/>
        <family val="1"/>
        <scheme val="minor"/>
      </font>
      <numFmt numFmtId="168" formatCode="#,##0.00_ ;\-#,##0.00\ "/>
      <alignment horizontal="left" vertical="center" textRotation="0" indent="1" justifyLastLine="0" shrinkToFit="0" readingOrder="0"/>
    </dxf>
    <dxf>
      <font>
        <b/>
        <i val="0"/>
        <strike val="0"/>
        <condense val="0"/>
        <extend val="0"/>
        <outline val="0"/>
        <shadow val="0"/>
        <u val="none"/>
        <vertAlign val="baseline"/>
        <sz val="10"/>
        <color auto="1"/>
        <name val="Cambria"/>
        <family val="1"/>
        <scheme val="minor"/>
      </font>
      <numFmt numFmtId="7" formatCode="#,##0.00;\-#,##0.00"/>
      <alignment horizontal="left" vertical="center" textRotation="0" wrapText="0" indent="1" justifyLastLine="0" shrinkToFit="0" readingOrder="0"/>
    </dxf>
    <dxf>
      <font>
        <strike val="0"/>
        <outline val="0"/>
        <shadow val="0"/>
        <u val="none"/>
        <vertAlign val="baseline"/>
        <name val="Cambria"/>
        <family val="1"/>
        <scheme val="minor"/>
      </font>
      <numFmt numFmtId="168" formatCode="#,##0.00_ ;\-#,##0.00\ "/>
      <alignment horizontal="left" vertical="center" textRotation="0" indent="1" justifyLastLine="0" shrinkToFit="0" readingOrder="0"/>
    </dxf>
    <dxf>
      <font>
        <b/>
        <i val="0"/>
        <strike val="0"/>
        <condense val="0"/>
        <extend val="0"/>
        <outline val="0"/>
        <shadow val="0"/>
        <u val="none"/>
        <vertAlign val="baseline"/>
        <sz val="10"/>
        <color auto="1"/>
        <name val="Cambria"/>
        <family val="1"/>
        <scheme val="minor"/>
      </font>
      <numFmt numFmtId="7" formatCode="#,##0.00;\-#,##0.00"/>
      <alignment horizontal="left" vertical="center" textRotation="0" wrapText="0" indent="1" justifyLastLine="0" shrinkToFit="0" readingOrder="0"/>
    </dxf>
    <dxf>
      <font>
        <strike val="0"/>
        <outline val="0"/>
        <shadow val="0"/>
        <u val="none"/>
        <vertAlign val="baseline"/>
        <name val="Cambria"/>
        <family val="1"/>
        <scheme val="minor"/>
      </font>
      <fill>
        <patternFill patternType="none">
          <fgColor indexed="64"/>
          <bgColor auto="1"/>
        </patternFill>
      </fill>
      <alignment horizontal="left" vertical="center" textRotation="0" wrapText="1" indent="1" justifyLastLine="0" shrinkToFit="0" readingOrder="0"/>
    </dxf>
    <dxf>
      <font>
        <b/>
        <i val="0"/>
        <strike val="0"/>
        <condense val="0"/>
        <extend val="0"/>
        <outline val="0"/>
        <shadow val="0"/>
        <u val="none"/>
        <vertAlign val="baseline"/>
        <sz val="10"/>
        <color auto="1"/>
        <name val="Cambria"/>
        <family val="1"/>
        <scheme val="minor"/>
      </font>
      <numFmt numFmtId="0" formatCode="General"/>
      <alignment horizontal="left" vertical="center" textRotation="0" wrapText="1" indent="1" justifyLastLine="0" shrinkToFit="0" readingOrder="0"/>
    </dxf>
    <dxf>
      <font>
        <b/>
        <strike val="0"/>
        <outline val="0"/>
        <shadow val="0"/>
        <u val="none"/>
        <vertAlign val="baseline"/>
        <name val="Cambria"/>
        <family val="1"/>
        <scheme val="minor"/>
      </font>
      <alignment vertical="center" textRotation="0" indent="0" justifyLastLine="0" shrinkToFit="0" readingOrder="0"/>
    </dxf>
    <dxf>
      <font>
        <strike val="0"/>
        <outline val="0"/>
        <shadow val="0"/>
        <u val="none"/>
        <vertAlign val="baseline"/>
        <name val="Cambria"/>
        <family val="1"/>
        <scheme val="minor"/>
      </font>
      <alignment vertical="center" textRotation="0" indent="0" justifyLastLine="0" shrinkToFit="0" readingOrder="0"/>
    </dxf>
    <dxf>
      <font>
        <b/>
        <strike val="0"/>
        <outline val="0"/>
        <shadow val="0"/>
        <u val="none"/>
        <vertAlign val="baseline"/>
        <name val="Cambria"/>
        <family val="1"/>
        <scheme val="major"/>
      </font>
      <alignment vertical="center" textRotation="0" wrapText="0" indent="0" justifyLastLine="0" shrinkToFit="0" readingOrder="0"/>
    </dxf>
    <dxf>
      <font>
        <strike val="0"/>
        <outline val="0"/>
        <shadow val="0"/>
        <u val="none"/>
        <vertAlign val="baseline"/>
        <name val="Cambria"/>
        <family val="1"/>
        <scheme val="minor"/>
      </font>
      <numFmt numFmtId="168" formatCode="#,##0.00_ ;\-#,##0.00\ "/>
      <alignment horizontal="right" vertical="center" textRotation="0" indent="1" justifyLastLine="0" shrinkToFit="0" readingOrder="0"/>
    </dxf>
    <dxf>
      <font>
        <b/>
        <strike val="0"/>
        <outline val="0"/>
        <shadow val="0"/>
        <u val="none"/>
        <vertAlign val="baseline"/>
        <name val="Cambria"/>
        <family val="1"/>
        <scheme val="minor"/>
      </font>
      <numFmt numFmtId="169" formatCode="#,##0.00_);\(#,##0.00\)"/>
      <alignment horizontal="right" vertical="center" textRotation="0" indent="1" justifyLastLine="0" shrinkToFit="0" readingOrder="0"/>
    </dxf>
    <dxf>
      <font>
        <strike val="0"/>
        <outline val="0"/>
        <shadow val="0"/>
        <u val="none"/>
        <vertAlign val="baseline"/>
        <name val="Cambria"/>
        <family val="1"/>
        <scheme val="minor"/>
      </font>
      <numFmt numFmtId="168" formatCode="#,##0.00_ ;\-#,##0.00\ "/>
      <alignment horizontal="left" vertical="center" textRotation="0" indent="1" justifyLastLine="0" shrinkToFit="0" readingOrder="0"/>
    </dxf>
    <dxf>
      <font>
        <b/>
        <strike val="0"/>
        <outline val="0"/>
        <shadow val="0"/>
        <u val="none"/>
        <vertAlign val="baseline"/>
        <name val="Cambria"/>
        <family val="1"/>
        <scheme val="minor"/>
      </font>
      <numFmt numFmtId="169" formatCode="#,##0.00_);\(#,##0.00\)"/>
      <alignment horizontal="left" vertical="center" textRotation="0" indent="1" justifyLastLine="0" shrinkToFit="0" readingOrder="0"/>
    </dxf>
    <dxf>
      <font>
        <strike val="0"/>
        <outline val="0"/>
        <shadow val="0"/>
        <u val="none"/>
        <vertAlign val="baseline"/>
        <name val="Cambria"/>
        <family val="1"/>
        <scheme val="minor"/>
      </font>
      <numFmt numFmtId="168" formatCode="#,##0.00_ ;\-#,##0.00\ "/>
      <alignment horizontal="left" vertical="center" textRotation="0" indent="1" justifyLastLine="0" shrinkToFit="0" readingOrder="0"/>
    </dxf>
    <dxf>
      <font>
        <b/>
        <strike val="0"/>
        <outline val="0"/>
        <shadow val="0"/>
        <u val="none"/>
        <vertAlign val="baseline"/>
        <name val="Cambria"/>
        <family val="1"/>
        <scheme val="minor"/>
      </font>
      <numFmt numFmtId="169" formatCode="#,##0.00_);\(#,##0.00\)"/>
      <alignment horizontal="left" vertical="center" textRotation="0" indent="1" justifyLastLine="0" shrinkToFit="0" readingOrder="0"/>
    </dxf>
    <dxf>
      <font>
        <strike val="0"/>
        <outline val="0"/>
        <shadow val="0"/>
        <u val="none"/>
        <vertAlign val="baseline"/>
        <name val="Cambria"/>
        <family val="1"/>
        <scheme val="minor"/>
      </font>
      <alignment horizontal="left" vertical="center" textRotation="0" wrapText="1" indent="1" justifyLastLine="0" shrinkToFit="0" readingOrder="0"/>
    </dxf>
    <dxf>
      <font>
        <b/>
        <strike val="0"/>
        <outline val="0"/>
        <shadow val="0"/>
        <u val="none"/>
        <vertAlign val="baseline"/>
        <name val="Cambria"/>
        <family val="1"/>
        <scheme val="minor"/>
      </font>
      <numFmt numFmtId="0" formatCode="General"/>
      <alignment horizontal="left" vertical="center" textRotation="0" wrapText="1" indent="1" justifyLastLine="0" shrinkToFit="0" readingOrder="0"/>
    </dxf>
    <dxf>
      <font>
        <b/>
        <strike val="0"/>
        <outline val="0"/>
        <shadow val="0"/>
        <u val="none"/>
        <vertAlign val="baseline"/>
        <name val="Cambria"/>
        <family val="1"/>
        <scheme val="minor"/>
      </font>
      <alignment vertical="center" textRotation="0" indent="0" justifyLastLine="0" shrinkToFit="0" readingOrder="0"/>
    </dxf>
    <dxf>
      <font>
        <strike val="0"/>
        <outline val="0"/>
        <shadow val="0"/>
        <u val="none"/>
        <vertAlign val="baseline"/>
        <name val="Cambria"/>
        <family val="1"/>
        <scheme val="minor"/>
      </font>
      <alignment vertical="center" textRotation="0" indent="0" justifyLastLine="0" shrinkToFit="0" readingOrder="0"/>
    </dxf>
    <dxf>
      <font>
        <b/>
        <strike val="0"/>
        <outline val="0"/>
        <shadow val="0"/>
        <u val="none"/>
        <vertAlign val="baseline"/>
        <name val="Cambria"/>
        <family val="1"/>
        <scheme val="major"/>
      </font>
      <alignment vertical="center" textRotation="0" indent="0" justifyLastLine="0" shrinkToFit="0" readingOrder="0"/>
    </dxf>
    <dxf>
      <font>
        <strike val="0"/>
        <outline val="0"/>
        <shadow val="0"/>
        <u val="none"/>
        <vertAlign val="baseline"/>
        <name val="Cambria"/>
        <family val="1"/>
        <scheme val="minor"/>
      </font>
      <numFmt numFmtId="168" formatCode="#,##0.00_ ;\-#,##0.00\ "/>
      <alignment horizontal="right" vertical="center" textRotation="0" indent="1" justifyLastLine="0" shrinkToFit="0" readingOrder="0"/>
    </dxf>
    <dxf>
      <font>
        <b/>
        <strike val="0"/>
        <outline val="0"/>
        <shadow val="0"/>
        <u val="none"/>
        <vertAlign val="baseline"/>
        <name val="Cambria"/>
        <family val="1"/>
        <scheme val="minor"/>
      </font>
      <numFmt numFmtId="169" formatCode="#,##0.00_);\(#,##0.00\)"/>
      <alignment horizontal="right" vertical="center" textRotation="0" indent="1" justifyLastLine="0" shrinkToFit="0" readingOrder="0"/>
    </dxf>
    <dxf>
      <font>
        <strike val="0"/>
        <outline val="0"/>
        <shadow val="0"/>
        <u val="none"/>
        <vertAlign val="baseline"/>
        <name val="Cambria"/>
        <family val="1"/>
        <scheme val="minor"/>
      </font>
      <numFmt numFmtId="168" formatCode="#,##0.00_ ;\-#,##0.00\ "/>
      <alignment horizontal="left" vertical="center" textRotation="0" indent="1" justifyLastLine="0" shrinkToFit="0" readingOrder="0"/>
    </dxf>
    <dxf>
      <font>
        <b/>
        <strike val="0"/>
        <outline val="0"/>
        <shadow val="0"/>
        <u val="none"/>
        <vertAlign val="baseline"/>
        <name val="Cambria"/>
        <family val="1"/>
        <scheme val="minor"/>
      </font>
      <numFmt numFmtId="169" formatCode="#,##0.00_);\(#,##0.00\)"/>
      <alignment horizontal="left" vertical="center" textRotation="0" indent="1" justifyLastLine="0" shrinkToFit="0" readingOrder="0"/>
    </dxf>
    <dxf>
      <font>
        <strike val="0"/>
        <outline val="0"/>
        <shadow val="0"/>
        <u val="none"/>
        <vertAlign val="baseline"/>
        <name val="Cambria"/>
        <family val="1"/>
        <scheme val="minor"/>
      </font>
      <numFmt numFmtId="168" formatCode="#,##0.00_ ;\-#,##0.00\ "/>
      <alignment horizontal="left" vertical="center" textRotation="0" indent="1" justifyLastLine="0" shrinkToFit="0" readingOrder="0"/>
    </dxf>
    <dxf>
      <font>
        <b/>
        <strike val="0"/>
        <outline val="0"/>
        <shadow val="0"/>
        <u val="none"/>
        <vertAlign val="baseline"/>
        <name val="Cambria"/>
        <family val="1"/>
        <scheme val="minor"/>
      </font>
      <numFmt numFmtId="169" formatCode="#,##0.00_);\(#,##0.00\)"/>
      <alignment horizontal="left" vertical="center" textRotation="0" indent="1" justifyLastLine="0" shrinkToFit="0" readingOrder="0"/>
    </dxf>
    <dxf>
      <font>
        <strike val="0"/>
        <outline val="0"/>
        <shadow val="0"/>
        <u val="none"/>
        <vertAlign val="baseline"/>
        <name val="Cambria"/>
        <family val="1"/>
        <scheme val="minor"/>
      </font>
      <alignment horizontal="left" vertical="center" textRotation="0" wrapText="1" indent="1" justifyLastLine="0" shrinkToFit="0" readingOrder="0"/>
    </dxf>
    <dxf>
      <font>
        <b/>
        <strike val="0"/>
        <outline val="0"/>
        <shadow val="0"/>
        <u val="none"/>
        <vertAlign val="baseline"/>
        <name val="Cambria"/>
        <family val="1"/>
        <scheme val="minor"/>
      </font>
      <numFmt numFmtId="0" formatCode="General"/>
      <alignment horizontal="left" vertical="center" textRotation="0" wrapText="1" indent="1" justifyLastLine="0" shrinkToFit="0" readingOrder="0"/>
    </dxf>
    <dxf>
      <font>
        <b/>
        <strike val="0"/>
        <outline val="0"/>
        <shadow val="0"/>
        <u val="none"/>
        <vertAlign val="baseline"/>
        <name val="Cambria"/>
        <family val="1"/>
        <scheme val="minor"/>
      </font>
      <alignment vertical="center" textRotation="0" indent="0" justifyLastLine="0" shrinkToFit="0" readingOrder="0"/>
    </dxf>
    <dxf>
      <font>
        <strike val="0"/>
        <outline val="0"/>
        <shadow val="0"/>
        <u val="none"/>
        <vertAlign val="baseline"/>
        <name val="Cambria"/>
        <family val="1"/>
        <scheme val="minor"/>
      </font>
      <alignment vertical="center" textRotation="0" indent="0" justifyLastLine="0" shrinkToFit="0" readingOrder="0"/>
    </dxf>
    <dxf>
      <font>
        <b/>
        <strike val="0"/>
        <outline val="0"/>
        <shadow val="0"/>
        <u val="none"/>
        <vertAlign val="baseline"/>
        <name val="Cambria"/>
        <family val="1"/>
        <scheme val="major"/>
      </font>
      <alignment vertical="center" textRotation="0" indent="0" justifyLastLine="0" shrinkToFit="0" readingOrder="0"/>
    </dxf>
    <dxf>
      <font>
        <strike val="0"/>
        <outline val="0"/>
        <shadow val="0"/>
        <u val="none"/>
        <vertAlign val="baseline"/>
        <sz val="10"/>
        <color auto="1"/>
        <name val="Cambria"/>
        <family val="1"/>
        <scheme val="minor"/>
      </font>
      <numFmt numFmtId="168" formatCode="#,##0.00_ ;\-#,##0.00\ "/>
      <alignment horizontal="right" vertical="center" textRotation="0" indent="1" justifyLastLine="0" shrinkToFit="0" readingOrder="0"/>
    </dxf>
    <dxf>
      <font>
        <b/>
        <strike val="0"/>
        <outline val="0"/>
        <shadow val="0"/>
        <u val="none"/>
        <vertAlign val="baseline"/>
        <sz val="10"/>
        <color auto="1"/>
        <name val="Cambria"/>
        <family val="1"/>
        <scheme val="minor"/>
      </font>
      <numFmt numFmtId="169" formatCode="#,##0.00_);\(#,##0.00\)"/>
      <alignment horizontal="right" vertical="center" textRotation="0" indent="1" justifyLastLine="0" shrinkToFit="0" readingOrder="0"/>
    </dxf>
    <dxf>
      <font>
        <strike val="0"/>
        <outline val="0"/>
        <shadow val="0"/>
        <u val="none"/>
        <vertAlign val="baseline"/>
        <sz val="10"/>
        <color auto="1"/>
        <name val="Cambria"/>
        <family val="1"/>
        <scheme val="minor"/>
      </font>
      <numFmt numFmtId="168" formatCode="#,##0.00_ ;\-#,##0.00\ "/>
      <alignment horizontal="left" vertical="center" textRotation="0" indent="1" justifyLastLine="0" shrinkToFit="0" readingOrder="0"/>
    </dxf>
    <dxf>
      <font>
        <b/>
        <strike val="0"/>
        <outline val="0"/>
        <shadow val="0"/>
        <u val="none"/>
        <vertAlign val="baseline"/>
        <sz val="10"/>
        <color auto="1"/>
        <name val="Cambria"/>
        <family val="1"/>
        <scheme val="minor"/>
      </font>
      <numFmt numFmtId="169" formatCode="#,##0.00_);\(#,##0.00\)"/>
      <alignment horizontal="left" vertical="center" textRotation="0" indent="1" justifyLastLine="0" shrinkToFit="0" readingOrder="0"/>
    </dxf>
    <dxf>
      <font>
        <strike val="0"/>
        <outline val="0"/>
        <shadow val="0"/>
        <u val="none"/>
        <vertAlign val="baseline"/>
        <sz val="10"/>
        <color auto="1"/>
        <name val="Cambria"/>
        <family val="1"/>
        <scheme val="minor"/>
      </font>
      <numFmt numFmtId="168" formatCode="#,##0.00_ ;\-#,##0.00\ "/>
      <alignment horizontal="left" vertical="center" textRotation="0" indent="1" justifyLastLine="0" shrinkToFit="0" readingOrder="0"/>
    </dxf>
    <dxf>
      <font>
        <b/>
        <strike val="0"/>
        <outline val="0"/>
        <shadow val="0"/>
        <u val="none"/>
        <vertAlign val="baseline"/>
        <sz val="10"/>
        <color auto="1"/>
        <name val="Cambria"/>
        <family val="1"/>
        <scheme val="minor"/>
      </font>
      <numFmt numFmtId="169" formatCode="#,##0.00_);\(#,##0.00\)"/>
      <alignment horizontal="left" vertical="center" textRotation="0" indent="1" justifyLastLine="0" shrinkToFit="0" readingOrder="0"/>
    </dxf>
    <dxf>
      <font>
        <strike val="0"/>
        <outline val="0"/>
        <shadow val="0"/>
        <u val="none"/>
        <vertAlign val="baseline"/>
        <sz val="10"/>
        <color auto="1"/>
        <name val="Cambria"/>
        <family val="1"/>
        <scheme val="minor"/>
      </font>
      <alignment horizontal="left" vertical="center" textRotation="0" wrapText="1" indent="1" justifyLastLine="0" shrinkToFit="0" readingOrder="0"/>
    </dxf>
    <dxf>
      <font>
        <b/>
        <strike val="0"/>
        <outline val="0"/>
        <shadow val="0"/>
        <u val="none"/>
        <vertAlign val="baseline"/>
        <sz val="10"/>
        <color auto="1"/>
        <name val="Cambria"/>
        <family val="1"/>
        <scheme val="minor"/>
      </font>
      <numFmt numFmtId="0" formatCode="General"/>
      <alignment horizontal="left" vertical="center" textRotation="0" wrapText="1" indent="1" justifyLastLine="0" shrinkToFit="0" readingOrder="0"/>
    </dxf>
    <dxf>
      <font>
        <b/>
        <strike val="0"/>
        <outline val="0"/>
        <shadow val="0"/>
        <u val="none"/>
        <vertAlign val="baseline"/>
        <name val="Cambria"/>
        <family val="1"/>
        <scheme val="minor"/>
      </font>
      <alignment vertical="center" textRotation="0" indent="0" justifyLastLine="0" shrinkToFit="0" readingOrder="0"/>
    </dxf>
    <dxf>
      <font>
        <strike val="0"/>
        <outline val="0"/>
        <shadow val="0"/>
        <u val="none"/>
        <vertAlign val="baseline"/>
        <name val="Cambria"/>
        <family val="1"/>
        <scheme val="minor"/>
      </font>
      <alignment vertical="center" textRotation="0" indent="0" justifyLastLine="0" shrinkToFit="0" readingOrder="0"/>
    </dxf>
    <dxf>
      <font>
        <b/>
        <strike val="0"/>
        <outline val="0"/>
        <shadow val="0"/>
        <u val="none"/>
        <vertAlign val="baseline"/>
        <name val="Cambria"/>
        <family val="1"/>
        <scheme val="major"/>
      </font>
      <alignment vertical="center" textRotation="0" indent="0" justifyLastLine="0" shrinkToFit="0" readingOrder="0"/>
    </dxf>
    <dxf>
      <font>
        <strike val="0"/>
        <outline val="0"/>
        <shadow val="0"/>
        <u val="none"/>
        <vertAlign val="baseline"/>
        <name val="Cambria"/>
        <family val="1"/>
        <scheme val="minor"/>
      </font>
      <numFmt numFmtId="168" formatCode="#,##0.00_ ;\-#,##0.00\ "/>
      <alignment horizontal="right" vertical="center" textRotation="0" wrapText="0" indent="1" justifyLastLine="0" shrinkToFit="0" readingOrder="0"/>
    </dxf>
    <dxf>
      <font>
        <b/>
        <strike val="0"/>
        <outline val="0"/>
        <shadow val="0"/>
        <u val="none"/>
        <vertAlign val="baseline"/>
        <name val="Cambria"/>
        <family val="1"/>
        <scheme val="minor"/>
      </font>
      <numFmt numFmtId="169" formatCode="#,##0.00_);\(#,##0.00\)"/>
      <alignment horizontal="right" vertical="center" textRotation="0" wrapText="0" indent="1" justifyLastLine="0" shrinkToFit="0" readingOrder="0"/>
    </dxf>
    <dxf>
      <font>
        <strike val="0"/>
        <outline val="0"/>
        <shadow val="0"/>
        <u val="none"/>
        <vertAlign val="baseline"/>
        <name val="Cambria"/>
        <family val="1"/>
        <scheme val="minor"/>
      </font>
      <numFmt numFmtId="168" formatCode="#,##0.00_ ;\-#,##0.00\ "/>
      <alignment horizontal="left" vertical="center" textRotation="0" indent="1" justifyLastLine="0" shrinkToFit="0" readingOrder="0"/>
    </dxf>
    <dxf>
      <font>
        <b/>
        <strike val="0"/>
        <outline val="0"/>
        <shadow val="0"/>
        <u val="none"/>
        <vertAlign val="baseline"/>
        <name val="Cambria"/>
        <family val="1"/>
        <scheme val="minor"/>
      </font>
      <numFmt numFmtId="169" formatCode="#,##0.00_);\(#,##0.00\)"/>
      <alignment horizontal="left" vertical="center" textRotation="0" indent="1" justifyLastLine="0" shrinkToFit="0" readingOrder="0"/>
    </dxf>
    <dxf>
      <font>
        <strike val="0"/>
        <outline val="0"/>
        <shadow val="0"/>
        <u val="none"/>
        <vertAlign val="baseline"/>
        <name val="Cambria"/>
        <family val="1"/>
        <scheme val="minor"/>
      </font>
      <numFmt numFmtId="168" formatCode="#,##0.00_ ;\-#,##0.00\ "/>
      <alignment horizontal="left" vertical="center" textRotation="0" indent="1" justifyLastLine="0" shrinkToFit="0" readingOrder="0"/>
    </dxf>
    <dxf>
      <font>
        <b/>
        <strike val="0"/>
        <outline val="0"/>
        <shadow val="0"/>
        <u val="none"/>
        <vertAlign val="baseline"/>
        <name val="Cambria"/>
        <family val="1"/>
        <scheme val="minor"/>
      </font>
      <numFmt numFmtId="169" formatCode="#,##0.00_);\(#,##0.00\)"/>
      <alignment horizontal="left" vertical="center" textRotation="0" indent="1" justifyLastLine="0" shrinkToFit="0" readingOrder="0"/>
    </dxf>
    <dxf>
      <font>
        <strike val="0"/>
        <outline val="0"/>
        <shadow val="0"/>
        <u val="none"/>
        <vertAlign val="baseline"/>
        <name val="Cambria"/>
        <family val="1"/>
        <scheme val="minor"/>
      </font>
      <alignment horizontal="left" vertical="center" textRotation="0" wrapText="1" indent="1" justifyLastLine="0" shrinkToFit="0" readingOrder="0"/>
    </dxf>
    <dxf>
      <font>
        <b/>
        <strike val="0"/>
        <outline val="0"/>
        <shadow val="0"/>
        <u val="none"/>
        <vertAlign val="baseline"/>
        <name val="Cambria"/>
        <family val="1"/>
        <scheme val="minor"/>
      </font>
      <numFmt numFmtId="0" formatCode="General"/>
      <alignment horizontal="left" vertical="center" textRotation="0" indent="1" justifyLastLine="0" shrinkToFit="0" readingOrder="0"/>
    </dxf>
    <dxf>
      <font>
        <b/>
        <strike val="0"/>
        <outline val="0"/>
        <shadow val="0"/>
        <u val="none"/>
        <vertAlign val="baseline"/>
        <name val="Cambria"/>
        <family val="1"/>
        <scheme val="minor"/>
      </font>
      <alignment vertical="center" textRotation="0" indent="0" justifyLastLine="0" shrinkToFit="0" readingOrder="0"/>
    </dxf>
    <dxf>
      <font>
        <strike val="0"/>
        <outline val="0"/>
        <shadow val="0"/>
        <u val="none"/>
        <vertAlign val="baseline"/>
        <name val="Cambria"/>
        <family val="1"/>
        <scheme val="minor"/>
      </font>
      <alignment vertical="center" textRotation="0" indent="0" justifyLastLine="0" shrinkToFit="0" readingOrder="0"/>
    </dxf>
    <dxf>
      <font>
        <b/>
        <strike val="0"/>
        <outline val="0"/>
        <shadow val="0"/>
        <u val="none"/>
        <vertAlign val="baseline"/>
        <name val="Cambria"/>
        <family val="1"/>
        <scheme val="major"/>
      </font>
      <alignment vertical="center" textRotation="0" indent="0" justifyLastLine="0" shrinkToFit="0" readingOrder="0"/>
    </dxf>
    <dxf>
      <font>
        <strike val="0"/>
        <outline val="0"/>
        <shadow val="0"/>
        <u val="none"/>
        <vertAlign val="baseline"/>
        <name val="Cambria"/>
        <family val="1"/>
        <scheme val="minor"/>
      </font>
      <numFmt numFmtId="168" formatCode="#,##0.00_ ;\-#,##0.00\ "/>
      <alignment horizontal="right" vertical="center" textRotation="0" wrapText="0" indent="1" justifyLastLine="0" shrinkToFit="0" readingOrder="0"/>
    </dxf>
    <dxf>
      <font>
        <b/>
        <strike val="0"/>
        <outline val="0"/>
        <shadow val="0"/>
        <u val="none"/>
        <vertAlign val="baseline"/>
        <name val="Cambria"/>
        <family val="1"/>
        <scheme val="minor"/>
      </font>
      <numFmt numFmtId="169" formatCode="#,##0.00_);\(#,##0.00\)"/>
      <alignment vertical="center" textRotation="0" indent="0" justifyLastLine="0" shrinkToFit="0" readingOrder="0"/>
    </dxf>
    <dxf>
      <font>
        <strike val="0"/>
        <outline val="0"/>
        <shadow val="0"/>
        <u val="none"/>
        <vertAlign val="baseline"/>
        <name val="Cambria"/>
        <family val="1"/>
        <scheme val="minor"/>
      </font>
      <numFmt numFmtId="168" formatCode="#,##0.00_ ;\-#,##0.00\ "/>
      <alignment horizontal="left" vertical="center" textRotation="0" indent="1" justifyLastLine="0" shrinkToFit="0" readingOrder="0"/>
    </dxf>
    <dxf>
      <font>
        <b/>
        <strike val="0"/>
        <outline val="0"/>
        <shadow val="0"/>
        <u val="none"/>
        <vertAlign val="baseline"/>
        <name val="Cambria"/>
        <family val="1"/>
        <scheme val="minor"/>
      </font>
      <numFmt numFmtId="169" formatCode="#,##0.00_);\(#,##0.00\)"/>
      <alignment horizontal="left" vertical="center" textRotation="0" indent="1" justifyLastLine="0" shrinkToFit="0" readingOrder="0"/>
    </dxf>
    <dxf>
      <font>
        <strike val="0"/>
        <outline val="0"/>
        <shadow val="0"/>
        <u val="none"/>
        <vertAlign val="baseline"/>
        <name val="Cambria"/>
        <family val="1"/>
        <scheme val="minor"/>
      </font>
      <numFmt numFmtId="168" formatCode="#,##0.00_ ;\-#,##0.00\ "/>
      <alignment horizontal="left" vertical="center" textRotation="0" indent="1" justifyLastLine="0" shrinkToFit="0" readingOrder="0"/>
    </dxf>
    <dxf>
      <font>
        <b/>
        <strike val="0"/>
        <outline val="0"/>
        <shadow val="0"/>
        <u val="none"/>
        <vertAlign val="baseline"/>
        <name val="Cambria"/>
        <family val="1"/>
        <scheme val="minor"/>
      </font>
      <numFmt numFmtId="169" formatCode="#,##0.00_);\(#,##0.00\)"/>
      <alignment horizontal="left" vertical="center" textRotation="0" indent="1" justifyLastLine="0" shrinkToFit="0" readingOrder="0"/>
    </dxf>
    <dxf>
      <font>
        <strike val="0"/>
        <outline val="0"/>
        <shadow val="0"/>
        <u val="none"/>
        <vertAlign val="baseline"/>
        <name val="Cambria"/>
        <family val="1"/>
        <scheme val="minor"/>
      </font>
      <alignment horizontal="left" vertical="center" textRotation="0" wrapText="1" indent="1" justifyLastLine="0" shrinkToFit="0" readingOrder="0"/>
    </dxf>
    <dxf>
      <font>
        <b/>
        <strike val="0"/>
        <outline val="0"/>
        <shadow val="0"/>
        <u val="none"/>
        <vertAlign val="baseline"/>
        <name val="Cambria"/>
        <family val="1"/>
        <scheme val="minor"/>
      </font>
      <numFmt numFmtId="0" formatCode="General"/>
      <alignment horizontal="left" vertical="center" textRotation="0" indent="1" justifyLastLine="0" shrinkToFit="0" readingOrder="0"/>
    </dxf>
    <dxf>
      <font>
        <b/>
        <strike val="0"/>
        <outline val="0"/>
        <shadow val="0"/>
        <u val="none"/>
        <vertAlign val="baseline"/>
        <name val="Cambria"/>
        <family val="1"/>
        <scheme val="minor"/>
      </font>
      <alignment vertical="center" textRotation="0" indent="0" justifyLastLine="0" shrinkToFit="0" readingOrder="0"/>
    </dxf>
    <dxf>
      <font>
        <strike val="0"/>
        <outline val="0"/>
        <shadow val="0"/>
        <u val="none"/>
        <vertAlign val="baseline"/>
        <name val="Cambria"/>
        <family val="1"/>
        <scheme val="minor"/>
      </font>
      <alignment vertical="center" textRotation="0" indent="0" justifyLastLine="0" shrinkToFit="0" readingOrder="0"/>
    </dxf>
    <dxf>
      <font>
        <b/>
        <strike val="0"/>
        <outline val="0"/>
        <shadow val="0"/>
        <u val="none"/>
        <vertAlign val="baseline"/>
        <name val="Cambria"/>
        <family val="1"/>
        <scheme val="major"/>
      </font>
      <alignment vertical="center" textRotation="0" indent="0" justifyLastLine="0" shrinkToFit="0" readingOrder="0"/>
    </dxf>
    <dxf>
      <font>
        <strike val="0"/>
        <outline val="0"/>
        <shadow val="0"/>
        <u val="none"/>
        <vertAlign val="baseline"/>
        <name val="Cambria"/>
        <family val="1"/>
        <scheme val="minor"/>
      </font>
      <alignment horizontal="right" vertical="center" textRotation="0" wrapText="0" indent="1" justifyLastLine="0" shrinkToFit="0" readingOrder="0"/>
    </dxf>
    <dxf>
      <font>
        <b/>
        <i val="0"/>
        <strike val="0"/>
        <condense val="0"/>
        <extend val="0"/>
        <outline val="0"/>
        <shadow val="0"/>
        <u val="none"/>
        <vertAlign val="baseline"/>
        <sz val="10"/>
        <color theme="3"/>
        <name val="Cambria"/>
        <family val="1"/>
        <scheme val="minor"/>
      </font>
      <numFmt numFmtId="168" formatCode="#,##0.00_ ;\-#,##0.00\ "/>
      <fill>
        <patternFill patternType="none">
          <fgColor indexed="64"/>
          <bgColor auto="1"/>
        </patternFill>
      </fill>
      <alignment horizontal="right" vertical="center" textRotation="0" wrapText="0" indent="0" justifyLastLine="0" shrinkToFit="0" readingOrder="0"/>
    </dxf>
    <dxf>
      <font>
        <strike val="0"/>
        <outline val="0"/>
        <shadow val="0"/>
        <u val="none"/>
        <vertAlign val="baseline"/>
        <name val="Cambria"/>
        <family val="1"/>
        <scheme val="minor"/>
      </font>
      <fill>
        <patternFill patternType="none">
          <fgColor indexed="64"/>
          <bgColor auto="1"/>
        </patternFill>
      </fill>
      <alignment horizontal="left" vertical="center" textRotation="0" wrapText="0" indent="1" justifyLastLine="0" shrinkToFit="0" readingOrder="0"/>
    </dxf>
    <dxf>
      <font>
        <b/>
        <i val="0"/>
        <strike val="0"/>
        <condense val="0"/>
        <extend val="0"/>
        <outline val="0"/>
        <shadow val="0"/>
        <u val="none"/>
        <vertAlign val="baseline"/>
        <sz val="10"/>
        <color theme="3"/>
        <name val="Cambria"/>
        <family val="1"/>
        <scheme val="minor"/>
      </font>
      <numFmt numFmtId="168" formatCode="#,##0.00_ ;\-#,##0.00\ "/>
      <fill>
        <patternFill patternType="none">
          <fgColor indexed="64"/>
          <bgColor auto="1"/>
        </patternFill>
      </fill>
      <alignment horizontal="left" vertical="center" textRotation="0" wrapText="0" indent="1" justifyLastLine="0" shrinkToFit="0" readingOrder="0"/>
    </dxf>
    <dxf>
      <font>
        <strike val="0"/>
        <outline val="0"/>
        <shadow val="0"/>
        <u val="none"/>
        <vertAlign val="baseline"/>
        <name val="Cambria"/>
        <family val="1"/>
        <scheme val="minor"/>
      </font>
      <fill>
        <patternFill patternType="none">
          <fgColor indexed="64"/>
          <bgColor auto="1"/>
        </patternFill>
      </fill>
      <alignment horizontal="left" vertical="center" textRotation="0" wrapText="0" indent="1" justifyLastLine="0" shrinkToFit="0" readingOrder="0"/>
    </dxf>
    <dxf>
      <font>
        <b/>
        <i val="0"/>
        <strike val="0"/>
        <condense val="0"/>
        <extend val="0"/>
        <outline val="0"/>
        <shadow val="0"/>
        <u val="none"/>
        <vertAlign val="baseline"/>
        <sz val="10"/>
        <color theme="3"/>
        <name val="Cambria"/>
        <family val="1"/>
        <scheme val="minor"/>
      </font>
      <numFmt numFmtId="168" formatCode="#,##0.00_ ;\-#,##0.00\ "/>
      <fill>
        <patternFill patternType="none">
          <fgColor indexed="64"/>
          <bgColor auto="1"/>
        </patternFill>
      </fill>
      <alignment horizontal="left" vertical="center" textRotation="0" wrapText="0" indent="1" justifyLastLine="0" shrinkToFit="0" readingOrder="0"/>
    </dxf>
    <dxf>
      <font>
        <strike val="0"/>
        <outline val="0"/>
        <shadow val="0"/>
        <u val="none"/>
        <vertAlign val="baseline"/>
        <name val="Cambria"/>
        <family val="1"/>
        <scheme val="minor"/>
      </font>
      <alignment horizontal="left" vertical="center" textRotation="0" wrapText="0" indent="1" justifyLastLine="0" shrinkToFit="0" readingOrder="0"/>
    </dxf>
    <dxf>
      <font>
        <b/>
        <i val="0"/>
        <strike val="0"/>
        <condense val="0"/>
        <extend val="0"/>
        <outline val="0"/>
        <shadow val="0"/>
        <u val="none"/>
        <vertAlign val="baseline"/>
        <sz val="10"/>
        <color theme="3"/>
        <name val="Cambria"/>
        <family val="1"/>
        <scheme val="minor"/>
      </font>
      <fill>
        <patternFill patternType="none">
          <fgColor indexed="64"/>
          <bgColor auto="1"/>
        </patternFill>
      </fill>
      <alignment horizontal="left" vertical="center" textRotation="0" wrapText="0" indent="1" justifyLastLine="0" shrinkToFit="0" readingOrder="0"/>
    </dxf>
    <dxf>
      <font>
        <strike val="0"/>
        <outline val="0"/>
        <shadow val="0"/>
        <u val="none"/>
        <vertAlign val="baseline"/>
        <name val="Cambria"/>
        <family val="1"/>
        <scheme val="minor"/>
      </font>
      <alignment horizontal="left" textRotation="0" wrapText="0" justifyLastLine="0" shrinkToFit="0" readingOrder="0"/>
    </dxf>
    <dxf>
      <font>
        <strike val="0"/>
        <outline val="0"/>
        <shadow val="0"/>
        <u val="none"/>
        <vertAlign val="baseline"/>
        <name val="Cambria"/>
        <family val="1"/>
        <scheme val="minor"/>
      </font>
      <alignment horizontal="left" vertical="center" textRotation="0" wrapText="0" indent="0" justifyLastLine="0" shrinkToFit="0" readingOrder="0"/>
    </dxf>
    <dxf>
      <font>
        <strike val="0"/>
        <outline val="0"/>
        <shadow val="0"/>
        <u val="none"/>
        <vertAlign val="baseline"/>
        <name val="Cambria"/>
        <family val="1"/>
        <scheme val="major"/>
      </font>
      <alignment horizontal="left" textRotation="0" wrapText="0" justifyLastLine="0" shrinkToFit="0" readingOrder="0"/>
    </dxf>
    <dxf>
      <font>
        <b/>
        <i val="0"/>
        <color theme="1"/>
      </font>
      <fill>
        <patternFill>
          <bgColor theme="4" tint="0.59996337778862885"/>
        </patternFill>
      </fill>
    </dxf>
    <dxf>
      <font>
        <b/>
        <i val="0"/>
        <color theme="1"/>
      </font>
    </dxf>
    <dxf>
      <font>
        <color theme="3"/>
      </font>
      <fill>
        <patternFill>
          <bgColor theme="4" tint="0.79998168889431442"/>
        </patternFill>
      </fill>
    </dxf>
    <dxf>
      <font>
        <b/>
        <color theme="1"/>
      </font>
    </dxf>
    <dxf>
      <font>
        <b/>
        <i val="0"/>
        <color theme="3"/>
      </font>
      <fill>
        <patternFill>
          <bgColor theme="4" tint="0.59996337778862885"/>
        </patternFill>
      </fill>
      <border diagonalUp="0" diagonalDown="0">
        <left/>
        <right/>
        <top/>
        <bottom/>
        <vertical/>
        <horizontal/>
      </border>
    </dxf>
    <dxf>
      <font>
        <b/>
        <i val="0"/>
        <color theme="3"/>
      </font>
      <fill>
        <patternFill>
          <bgColor theme="4" tint="0.39994506668294322"/>
        </patternFill>
      </fill>
      <border diagonalUp="0" diagonalDown="0">
        <left/>
        <right/>
        <top/>
        <bottom/>
        <vertical/>
        <horizontal/>
      </border>
    </dxf>
    <dxf>
      <font>
        <color theme="1"/>
      </font>
      <border>
        <left/>
        <right/>
        <top/>
        <bottom/>
        <vertical/>
        <horizontal/>
      </border>
    </dxf>
    <dxf>
      <fill>
        <patternFill>
          <bgColor theme="4" tint="0.79998168889431442"/>
        </patternFill>
      </fill>
    </dxf>
    <dxf>
      <fill>
        <patternFill>
          <bgColor theme="4" tint="0.39994506668294322"/>
        </patternFill>
      </fill>
    </dxf>
    <dxf>
      <fill>
        <patternFill>
          <bgColor theme="4" tint="0.59996337778862885"/>
        </patternFill>
      </fill>
    </dxf>
    <dxf>
      <border>
        <left style="thin">
          <color theme="4" tint="0.59996337778862885"/>
        </left>
        <right style="thin">
          <color theme="4" tint="0.59996337778862885"/>
        </right>
        <top style="thin">
          <color theme="4" tint="0.59996337778862885"/>
        </top>
        <bottom style="thin">
          <color theme="4" tint="0.59996337778862885"/>
        </bottom>
        <vertical style="thin">
          <color theme="4" tint="0.59996337778862885"/>
        </vertical>
        <horizontal style="thin">
          <color theme="4" tint="0.59996337778862885"/>
        </horizontal>
      </border>
    </dxf>
    <dxf>
      <fill>
        <patternFill>
          <bgColor theme="4" tint="0.79998168889431442"/>
        </patternFill>
      </fill>
    </dxf>
    <dxf>
      <fill>
        <patternFill>
          <bgColor theme="4" tint="0.39994506668294322"/>
        </patternFill>
      </fill>
    </dxf>
    <dxf>
      <fill>
        <patternFill>
          <bgColor theme="4" tint="0.59996337778862885"/>
        </patternFill>
      </fill>
    </dxf>
    <dxf>
      <border>
        <left style="thin">
          <color theme="4" tint="0.59996337778862885"/>
        </left>
        <right style="thin">
          <color theme="4" tint="0.59996337778862885"/>
        </right>
        <top style="thin">
          <color theme="4" tint="0.59996337778862885"/>
        </top>
        <bottom style="thin">
          <color theme="4" tint="0.59996337778862885"/>
        </bottom>
        <vertical style="thin">
          <color theme="4" tint="0.59996337778862885"/>
        </vertical>
        <horizontal style="thin">
          <color theme="4" tint="0.59996337778862885"/>
        </horizontal>
      </border>
    </dxf>
    <dxf>
      <fill>
        <patternFill>
          <bgColor theme="4" tint="0.79998168889431442"/>
        </patternFill>
      </fill>
    </dxf>
    <dxf>
      <fill>
        <patternFill>
          <bgColor theme="4" tint="0.39994506668294322"/>
        </patternFill>
      </fill>
    </dxf>
    <dxf>
      <fill>
        <patternFill>
          <bgColor theme="4" tint="0.59996337778862885"/>
        </patternFill>
      </fill>
    </dxf>
    <dxf>
      <fill>
        <patternFill patternType="none">
          <bgColor auto="1"/>
        </patternFill>
      </fill>
      <border>
        <left style="thin">
          <color theme="4" tint="0.39994506668294322"/>
        </left>
        <right style="thin">
          <color theme="4" tint="0.39994506668294322"/>
        </right>
        <top style="thin">
          <color theme="4" tint="0.39994506668294322"/>
        </top>
        <bottom style="thin">
          <color theme="4" tint="0.39994506668294322"/>
        </bottom>
        <vertical style="thin">
          <color theme="4" tint="0.39994506668294322"/>
        </vertical>
        <horizontal style="thin">
          <color theme="4" tint="0.39994506668294322"/>
        </horizontal>
      </border>
    </dxf>
    <dxf>
      <fill>
        <patternFill>
          <bgColor theme="4" tint="0.39994506668294322"/>
        </patternFill>
      </fill>
    </dxf>
    <dxf>
      <fill>
        <patternFill>
          <bgColor theme="4" tint="0.59996337778862885"/>
        </patternFill>
      </fill>
    </dxf>
    <dxf>
      <border>
        <left style="thin">
          <color theme="4" tint="0.59996337778862885"/>
        </left>
        <right style="thin">
          <color theme="4" tint="0.59996337778862885"/>
        </right>
        <top style="thin">
          <color theme="4" tint="0.59996337778862885"/>
        </top>
        <bottom style="thin">
          <color theme="4" tint="0.59996337778862885"/>
        </bottom>
        <vertical style="thin">
          <color theme="4" tint="0.59996337778862885"/>
        </vertical>
        <horizontal style="thin">
          <color theme="4" tint="0.59996337778862885"/>
        </horizontal>
      </border>
    </dxf>
    <dxf>
      <fill>
        <patternFill>
          <bgColor theme="4" tint="0.79998168889431442"/>
        </patternFill>
      </fill>
    </dxf>
    <dxf>
      <font>
        <color theme="4" tint="-0.499984740745262"/>
      </font>
      <fill>
        <patternFill>
          <bgColor theme="4" tint="0.79998168889431442"/>
        </patternFill>
      </fill>
    </dxf>
    <dxf>
      <border>
        <left style="thin">
          <color theme="4"/>
        </left>
        <right style="thin">
          <color theme="4"/>
        </right>
        <top style="thin">
          <color theme="4"/>
        </top>
        <bottom style="thin">
          <color theme="4"/>
        </bottom>
        <vertical style="thin">
          <color theme="4"/>
        </vertical>
        <horizontal style="thin">
          <color theme="4"/>
        </horizontal>
      </border>
    </dxf>
  </dxfs>
  <tableStyles count="7" defaultPivotStyle="PivotStyleLight16">
    <tableStyle name="Estilo de tabla 1" pivot="0" count="3" xr9:uid="{F6D25848-7E6D-8742-AF3D-B0A847CCE3B1}">
      <tableStyleElement type="wholeTable" dxfId="145"/>
      <tableStyleElement type="headerRow" dxfId="144"/>
      <tableStyleElement type="totalRow" dxfId="143"/>
    </tableStyle>
    <tableStyle name="Estilo de tabla 2" pivot="0" count="3" xr9:uid="{EFEC8964-6FC5-1F44-A486-C7E844788840}">
      <tableStyleElement type="wholeTable" dxfId="142"/>
      <tableStyleElement type="headerRow" dxfId="141"/>
      <tableStyleElement type="totalRow" dxfId="140"/>
    </tableStyle>
    <tableStyle name="Estilo de tabla 3" pivot="0" count="4" xr9:uid="{CEAC357F-91E9-6043-A528-04981068F8DD}">
      <tableStyleElement type="wholeTable" dxfId="139"/>
      <tableStyleElement type="headerRow" dxfId="138"/>
      <tableStyleElement type="totalRow" dxfId="137"/>
      <tableStyleElement type="firstColumn" dxfId="136"/>
    </tableStyle>
    <tableStyle name="Estilo de tabla 4" pivot="0" count="4" xr9:uid="{2CBD88DC-2584-6B46-9547-B28CF6FDCA82}">
      <tableStyleElement type="wholeTable" dxfId="135"/>
      <tableStyleElement type="headerRow" dxfId="134"/>
      <tableStyleElement type="totalRow" dxfId="133"/>
      <tableStyleElement type="firstColumn" dxfId="132"/>
    </tableStyle>
    <tableStyle name="Estilo de tabla 5" pivot="0" count="4" xr9:uid="{1578C6E4-A14A-1945-BE2A-D756ED85177B}">
      <tableStyleElement type="wholeTable" dxfId="131"/>
      <tableStyleElement type="headerRow" dxfId="130"/>
      <tableStyleElement type="totalRow" dxfId="129"/>
      <tableStyleElement type="firstColumn" dxfId="128"/>
    </tableStyle>
    <tableStyle name="Presupuesto para la boda" pivot="0" count="4" xr9:uid="{00000000-0011-0000-FFFF-FFFF00000000}">
      <tableStyleElement type="wholeTable" dxfId="127"/>
      <tableStyleElement type="headerRow" dxfId="126"/>
      <tableStyleElement type="totalRow" dxfId="125"/>
      <tableStyleElement type="lastColumn" dxfId="124"/>
    </tableStyle>
    <tableStyle name="Resumen del presupuesto para la boda" pivot="0" count="3" xr9:uid="{00000000-0011-0000-FFFF-FFFF01000000}">
      <tableStyleElement type="wholeTable" dxfId="123"/>
      <tableStyleElement type="headerRow" dxfId="122"/>
      <tableStyleElement type="totalRow" dxfId="121"/>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EAEAEA"/>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C37D8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rot="0" spcFirstLastPara="1" vertOverflow="ellipsis" vert="horz" wrap="square" anchor="ctr" anchorCtr="1"/>
          <a:lstStyle/>
          <a:p>
            <a:pPr algn="l">
              <a:defRPr sz="1600" b="1" i="0" u="none" strike="noStrike" kern="1200" baseline="0">
                <a:solidFill>
                  <a:schemeClr val="accent1">
                    <a:lumMod val="50000"/>
                  </a:schemeClr>
                </a:solidFill>
                <a:latin typeface="Cambria"/>
                <a:ea typeface="Cambria"/>
                <a:cs typeface="Cambria"/>
              </a:defRPr>
            </a:pPr>
            <a:r>
              <a:rPr lang="en-US"/>
              <a:t>Resumen del presupuesto para la boda </a:t>
            </a:r>
          </a:p>
        </c:rich>
      </c:tx>
      <c:layout>
        <c:manualLayout>
          <c:xMode val="edge"/>
          <c:yMode val="edge"/>
          <c:x val="1.6861196351788822E-2"/>
          <c:y val="8.1786295115027028E-3"/>
        </c:manualLayout>
      </c:layout>
      <c:overlay val="0"/>
      <c:spPr>
        <a:noFill/>
        <a:ln>
          <a:noFill/>
        </a:ln>
        <a:effectLst/>
      </c:spPr>
      <c:txPr>
        <a:bodyPr rot="0" spcFirstLastPara="1" vertOverflow="ellipsis" vert="horz" wrap="square" anchor="ctr" anchorCtr="1"/>
        <a:lstStyle/>
        <a:p>
          <a:pPr algn="l">
            <a:defRPr sz="1600" b="1" i="0" u="none" strike="noStrike" kern="1200" baseline="0">
              <a:solidFill>
                <a:schemeClr val="accent1">
                  <a:lumMod val="50000"/>
                </a:schemeClr>
              </a:solidFill>
              <a:latin typeface="Cambria"/>
              <a:ea typeface="Cambria"/>
              <a:cs typeface="Cambria"/>
            </a:defRPr>
          </a:pPr>
          <a:endParaRPr lang="en-US"/>
        </a:p>
      </c:txPr>
    </c:title>
    <c:autoTitleDeleted val="0"/>
    <c:plotArea>
      <c:layout/>
      <c:barChart>
        <c:barDir val="bar"/>
        <c:grouping val="clustered"/>
        <c:varyColors val="0"/>
        <c:ser>
          <c:idx val="1"/>
          <c:order val="0"/>
          <c:tx>
            <c:strRef>
              <c:f>'Presupuesto para la boda'!$D$6</c:f>
              <c:strCache>
                <c:ptCount val="1"/>
                <c:pt idx="0">
                  <c:v>REAL</c:v>
                </c:pt>
              </c:strCache>
            </c:strRef>
          </c:tx>
          <c:spPr>
            <a:solidFill>
              <a:schemeClr val="accent1">
                <a:tint val="77000"/>
              </a:schemeClr>
            </a:solidFill>
            <a:ln>
              <a:noFill/>
            </a:ln>
            <a:effectLst/>
          </c:spPr>
          <c:invertIfNegative val="0"/>
          <c:dPt>
            <c:idx val="0"/>
            <c:invertIfNegative val="0"/>
            <c:bubble3D val="0"/>
            <c:spPr>
              <a:solidFill>
                <a:schemeClr val="accent1">
                  <a:shade val="42000"/>
                </a:schemeClr>
              </a:solidFill>
              <a:ln>
                <a:noFill/>
              </a:ln>
              <a:effectLst/>
            </c:spPr>
            <c:extLst>
              <c:ext xmlns:c16="http://schemas.microsoft.com/office/drawing/2014/chart" uri="{C3380CC4-5D6E-409C-BE32-E72D297353CC}">
                <c16:uniqueId val="{00000001-680C-4E38-9CFD-DFCD549FCC39}"/>
              </c:ext>
            </c:extLst>
          </c:dPt>
          <c:dPt>
            <c:idx val="1"/>
            <c:invertIfNegative val="0"/>
            <c:bubble3D val="0"/>
            <c:spPr>
              <a:solidFill>
                <a:schemeClr val="accent1">
                  <a:shade val="55000"/>
                </a:schemeClr>
              </a:solidFill>
              <a:ln>
                <a:noFill/>
              </a:ln>
              <a:effectLst/>
            </c:spPr>
            <c:extLst>
              <c:ext xmlns:c16="http://schemas.microsoft.com/office/drawing/2014/chart" uri="{C3380CC4-5D6E-409C-BE32-E72D297353CC}">
                <c16:uniqueId val="{00000003-680C-4E38-9CFD-DFCD549FCC39}"/>
              </c:ext>
            </c:extLst>
          </c:dPt>
          <c:dPt>
            <c:idx val="2"/>
            <c:invertIfNegative val="0"/>
            <c:bubble3D val="0"/>
            <c:spPr>
              <a:solidFill>
                <a:schemeClr val="accent1">
                  <a:shade val="68000"/>
                </a:schemeClr>
              </a:solidFill>
              <a:ln>
                <a:noFill/>
              </a:ln>
              <a:effectLst/>
            </c:spPr>
            <c:extLst>
              <c:ext xmlns:c16="http://schemas.microsoft.com/office/drawing/2014/chart" uri="{C3380CC4-5D6E-409C-BE32-E72D297353CC}">
                <c16:uniqueId val="{00000005-680C-4E38-9CFD-DFCD549FCC39}"/>
              </c:ext>
            </c:extLst>
          </c:dPt>
          <c:dPt>
            <c:idx val="3"/>
            <c:invertIfNegative val="0"/>
            <c:bubble3D val="0"/>
            <c:spPr>
              <a:solidFill>
                <a:schemeClr val="accent1">
                  <a:shade val="80000"/>
                </a:schemeClr>
              </a:solidFill>
              <a:ln>
                <a:noFill/>
              </a:ln>
              <a:effectLst/>
            </c:spPr>
            <c:extLst>
              <c:ext xmlns:c16="http://schemas.microsoft.com/office/drawing/2014/chart" uri="{C3380CC4-5D6E-409C-BE32-E72D297353CC}">
                <c16:uniqueId val="{00000007-680C-4E38-9CFD-DFCD549FCC39}"/>
              </c:ext>
            </c:extLst>
          </c:dPt>
          <c:dPt>
            <c:idx val="4"/>
            <c:invertIfNegative val="0"/>
            <c:bubble3D val="0"/>
            <c:spPr>
              <a:solidFill>
                <a:schemeClr val="accent1">
                  <a:shade val="93000"/>
                </a:schemeClr>
              </a:solidFill>
              <a:ln>
                <a:noFill/>
              </a:ln>
              <a:effectLst/>
            </c:spPr>
            <c:extLst>
              <c:ext xmlns:c16="http://schemas.microsoft.com/office/drawing/2014/chart" uri="{C3380CC4-5D6E-409C-BE32-E72D297353CC}">
                <c16:uniqueId val="{00000009-680C-4E38-9CFD-DFCD549FCC39}"/>
              </c:ext>
            </c:extLst>
          </c:dPt>
          <c:dPt>
            <c:idx val="5"/>
            <c:invertIfNegative val="0"/>
            <c:bubble3D val="0"/>
            <c:spPr>
              <a:solidFill>
                <a:schemeClr val="accent1">
                  <a:tint val="94000"/>
                </a:schemeClr>
              </a:solidFill>
              <a:ln>
                <a:noFill/>
              </a:ln>
              <a:effectLst/>
            </c:spPr>
            <c:extLst>
              <c:ext xmlns:c16="http://schemas.microsoft.com/office/drawing/2014/chart" uri="{C3380CC4-5D6E-409C-BE32-E72D297353CC}">
                <c16:uniqueId val="{0000000B-680C-4E38-9CFD-DFCD549FCC39}"/>
              </c:ext>
            </c:extLst>
          </c:dPt>
          <c:dPt>
            <c:idx val="6"/>
            <c:invertIfNegative val="0"/>
            <c:bubble3D val="0"/>
            <c:spPr>
              <a:solidFill>
                <a:schemeClr val="accent1">
                  <a:tint val="81000"/>
                </a:schemeClr>
              </a:solidFill>
              <a:ln>
                <a:noFill/>
              </a:ln>
              <a:effectLst/>
            </c:spPr>
            <c:extLst>
              <c:ext xmlns:c16="http://schemas.microsoft.com/office/drawing/2014/chart" uri="{C3380CC4-5D6E-409C-BE32-E72D297353CC}">
                <c16:uniqueId val="{0000000D-680C-4E38-9CFD-DFCD549FCC39}"/>
              </c:ext>
            </c:extLst>
          </c:dPt>
          <c:dPt>
            <c:idx val="7"/>
            <c:invertIfNegative val="0"/>
            <c:bubble3D val="0"/>
            <c:spPr>
              <a:solidFill>
                <a:schemeClr val="accent1">
                  <a:tint val="69000"/>
                </a:schemeClr>
              </a:solidFill>
              <a:ln>
                <a:noFill/>
              </a:ln>
              <a:effectLst/>
            </c:spPr>
            <c:extLst>
              <c:ext xmlns:c16="http://schemas.microsoft.com/office/drawing/2014/chart" uri="{C3380CC4-5D6E-409C-BE32-E72D297353CC}">
                <c16:uniqueId val="{0000000F-680C-4E38-9CFD-DFCD549FCC39}"/>
              </c:ext>
            </c:extLst>
          </c:dPt>
          <c:dPt>
            <c:idx val="8"/>
            <c:invertIfNegative val="0"/>
            <c:bubble3D val="0"/>
            <c:spPr>
              <a:solidFill>
                <a:schemeClr val="accent1">
                  <a:tint val="56000"/>
                </a:schemeClr>
              </a:solidFill>
              <a:ln>
                <a:noFill/>
              </a:ln>
              <a:effectLst/>
            </c:spPr>
            <c:extLst>
              <c:ext xmlns:c16="http://schemas.microsoft.com/office/drawing/2014/chart" uri="{C3380CC4-5D6E-409C-BE32-E72D297353CC}">
                <c16:uniqueId val="{00000011-680C-4E38-9CFD-DFCD549FCC39}"/>
              </c:ext>
            </c:extLst>
          </c:dPt>
          <c:dPt>
            <c:idx val="9"/>
            <c:invertIfNegative val="0"/>
            <c:bubble3D val="0"/>
            <c:spPr>
              <a:solidFill>
                <a:schemeClr val="accent1">
                  <a:tint val="43000"/>
                </a:schemeClr>
              </a:solidFill>
              <a:ln>
                <a:noFill/>
              </a:ln>
              <a:effectLst/>
            </c:spPr>
            <c:extLst>
              <c:ext xmlns:c16="http://schemas.microsoft.com/office/drawing/2014/chart" uri="{C3380CC4-5D6E-409C-BE32-E72D297353CC}">
                <c16:uniqueId val="{00000013-680C-4E38-9CFD-DFCD549FCC39}"/>
              </c:ext>
            </c:extLst>
          </c:dPt>
          <c:cat>
            <c:strRef>
              <c:f>'Presupuesto para la boda'!$B$7:$B$16</c:f>
              <c:strCache>
                <c:ptCount val="10"/>
                <c:pt idx="0">
                  <c:v>Viajes</c:v>
                </c:pt>
                <c:pt idx="1">
                  <c:v>Música</c:v>
                </c:pt>
                <c:pt idx="2">
                  <c:v>Decoración</c:v>
                </c:pt>
                <c:pt idx="3">
                  <c:v>Flores</c:v>
                </c:pt>
                <c:pt idx="4">
                  <c:v>Impresión</c:v>
                </c:pt>
                <c:pt idx="5">
                  <c:v>Recepción</c:v>
                </c:pt>
                <c:pt idx="6">
                  <c:v>Otros</c:v>
                </c:pt>
                <c:pt idx="7">
                  <c:v>Regalos</c:v>
                </c:pt>
                <c:pt idx="8">
                  <c:v>Fotografía</c:v>
                </c:pt>
                <c:pt idx="9">
                  <c:v>Ropa</c:v>
                </c:pt>
              </c:strCache>
            </c:strRef>
          </c:cat>
          <c:val>
            <c:numRef>
              <c:f>'Presupuesto para la boda'!$D$7:$D$16</c:f>
              <c:numCache>
                <c:formatCode>#,##0.00</c:formatCode>
                <c:ptCount val="10"/>
                <c:pt idx="0">
                  <c:v>165</c:v>
                </c:pt>
                <c:pt idx="1">
                  <c:v>400</c:v>
                </c:pt>
                <c:pt idx="2">
                  <c:v>720</c:v>
                </c:pt>
                <c:pt idx="3">
                  <c:v>850</c:v>
                </c:pt>
                <c:pt idx="4">
                  <c:v>870</c:v>
                </c:pt>
                <c:pt idx="5">
                  <c:v>928</c:v>
                </c:pt>
                <c:pt idx="6">
                  <c:v>1021</c:v>
                </c:pt>
                <c:pt idx="7">
                  <c:v>1075</c:v>
                </c:pt>
                <c:pt idx="8">
                  <c:v>1575</c:v>
                </c:pt>
                <c:pt idx="9">
                  <c:v>9770</c:v>
                </c:pt>
              </c:numCache>
            </c:numRef>
          </c:val>
          <c:extLst>
            <c:ext xmlns:c16="http://schemas.microsoft.com/office/drawing/2014/chart" uri="{C3380CC4-5D6E-409C-BE32-E72D297353CC}">
              <c16:uniqueId val="{00000014-680C-4E38-9CFD-DFCD549FCC39}"/>
            </c:ext>
          </c:extLst>
        </c:ser>
        <c:dLbls>
          <c:showLegendKey val="0"/>
          <c:showVal val="0"/>
          <c:showCatName val="0"/>
          <c:showSerName val="0"/>
          <c:showPercent val="0"/>
          <c:showBubbleSize val="0"/>
        </c:dLbls>
        <c:gapWidth val="50"/>
        <c:axId val="445501752"/>
        <c:axId val="445498800"/>
      </c:barChart>
      <c:valAx>
        <c:axId val="445498800"/>
        <c:scaling>
          <c:orientation val="minMax"/>
          <c:max val="10000"/>
        </c:scaling>
        <c:delete val="0"/>
        <c:axPos val="b"/>
        <c:majorGridlines>
          <c:spPr>
            <a:ln w="3175" cap="flat" cmpd="sng" algn="ctr">
              <a:solidFill>
                <a:schemeClr val="accent1">
                  <a:lumMod val="60000"/>
                  <a:lumOff val="40000"/>
                  <a:alpha val="50000"/>
                </a:schemeClr>
              </a:solidFill>
              <a:prstDash val="solid"/>
              <a:round/>
            </a:ln>
            <a:effectLst/>
          </c:spPr>
        </c:majorGridlines>
        <c:numFmt formatCode="#,##0" sourceLinked="0"/>
        <c:majorTickMark val="out"/>
        <c:minorTickMark val="none"/>
        <c:tickLblPos val="nextTo"/>
        <c:spPr>
          <a:noFill/>
          <a:ln w="6350" cap="flat" cmpd="sng" algn="ctr">
            <a:no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445501752"/>
        <c:crosses val="autoZero"/>
        <c:crossBetween val="between"/>
        <c:majorUnit val="2000"/>
        <c:dispUnits>
          <c:builtInUnit val="thousands"/>
        </c:dispUnits>
      </c:valAx>
      <c:catAx>
        <c:axId val="445501752"/>
        <c:scaling>
          <c:orientation val="minMax"/>
        </c:scaling>
        <c:delete val="0"/>
        <c:axPos val="l"/>
        <c:numFmt formatCode="General" sourceLinked="1"/>
        <c:majorTickMark val="none"/>
        <c:minorTickMark val="none"/>
        <c:tickLblPos val="nextTo"/>
        <c:spPr>
          <a:noFill/>
          <a:ln w="6350" cap="flat" cmpd="sng" algn="ctr">
            <a:solidFill>
              <a:schemeClr val="tx1">
                <a:tint val="75000"/>
              </a:schemeClr>
            </a:solidFill>
            <a:prstDash val="solid"/>
            <a:round/>
          </a:ln>
          <a:effectLst/>
        </c:spPr>
        <c:txPr>
          <a:bodyPr rot="-60000000" spcFirstLastPara="1" vertOverflow="ellipsis" vert="horz" wrap="square" anchor="ctr" anchorCtr="1"/>
          <a:lstStyle/>
          <a:p>
            <a:pPr>
              <a:defRPr sz="1000" b="0" i="0" u="none" strike="noStrike" kern="1200" baseline="0">
                <a:solidFill>
                  <a:schemeClr val="tx1"/>
                </a:solidFill>
                <a:latin typeface="+mn-lt"/>
                <a:ea typeface="+mn-ea"/>
                <a:cs typeface="+mn-cs"/>
              </a:defRPr>
            </a:pPr>
            <a:endParaRPr lang="en-US"/>
          </a:p>
        </c:txPr>
        <c:crossAx val="445498800"/>
        <c:crossesAt val="0"/>
        <c:auto val="1"/>
        <c:lblAlgn val="ctr"/>
        <c:lblOffset val="100"/>
        <c:noMultiLvlLbl val="0"/>
      </c:catAx>
      <c:spPr>
        <a:noFill/>
        <a:ln>
          <a:noFill/>
        </a:ln>
        <a:effectLst/>
      </c:spPr>
    </c:plotArea>
    <c:plotVisOnly val="1"/>
    <c:dispBlanksAs val="gap"/>
    <c:showDLblsOverMax val="0"/>
  </c:chart>
  <c:spPr>
    <a:noFill/>
    <a:ln w="6350" cap="flat" cmpd="sng" algn="ctr">
      <a:noFill/>
      <a:prstDash val="solid"/>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107">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mods="ignoreCSTransforms">
      <cs:styleClr val="0">
        <a:shade val="25000"/>
      </cs:styl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mods="ignoreCSTransforms">
      <cs:styleClr val="0">
        <a:tint val="25000"/>
      </cs:styl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50800</xdr:colOff>
      <xdr:row>18</xdr:row>
      <xdr:rowOff>88900</xdr:rowOff>
    </xdr:from>
    <xdr:to>
      <xdr:col>3</xdr:col>
      <xdr:colOff>1230087</xdr:colOff>
      <xdr:row>40</xdr:row>
      <xdr:rowOff>127000</xdr:rowOff>
    </xdr:to>
    <xdr:graphicFrame macro="">
      <xdr:nvGraphicFramePr>
        <xdr:cNvPr id="4" name="ResumenDelPresupuestoParaLaBoda" descr="Gráfico en el que se muestra el porcentaje de gastos de cada categoría">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3</xdr:col>
      <xdr:colOff>958850</xdr:colOff>
      <xdr:row>3</xdr:row>
      <xdr:rowOff>127000</xdr:rowOff>
    </xdr:from>
    <xdr:to>
      <xdr:col>3</xdr:col>
      <xdr:colOff>1720850</xdr:colOff>
      <xdr:row>3</xdr:row>
      <xdr:rowOff>889000</xdr:rowOff>
    </xdr:to>
    <xdr:pic>
      <xdr:nvPicPr>
        <xdr:cNvPr id="3" name="Gráfico 2" descr="Contorno de campanas">
          <a:extLst>
            <a:ext uri="{FF2B5EF4-FFF2-40B4-BE49-F238E27FC236}">
              <a16:creationId xmlns:a16="http://schemas.microsoft.com/office/drawing/2014/main" id="{CB517979-352F-741A-D6C7-E118C31E37C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369050" y="993775"/>
          <a:ext cx="762000" cy="7620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0000000}" name="ResumenDelPresupuesto" displayName="ResumenDelPresupuesto" ref="B6:E17" totalsRowCount="1" headerRowDxfId="120" dataDxfId="119" totalsRowDxfId="118" totalsRowCellStyle="Total">
  <autoFilter ref="B6:E16" xr:uid="{00000000-0009-0000-0100-00000B000000}"/>
  <sortState xmlns:xlrd2="http://schemas.microsoft.com/office/spreadsheetml/2017/richdata2" ref="B7:E16">
    <sortCondition ref="D6:D16"/>
  </sortState>
  <tableColumns count="4">
    <tableColumn id="1" xr3:uid="{00000000-0010-0000-0000-000001000000}" name="CATEGORÍA" totalsRowLabel="Gastos totales" dataDxfId="116" totalsRowDxfId="117" dataCellStyle="Normal"/>
    <tableColumn id="2" xr3:uid="{00000000-0010-0000-0000-000002000000}" name="ESTIMADO" totalsRowFunction="sum" dataDxfId="114" totalsRowDxfId="115"/>
    <tableColumn id="3" xr3:uid="{00000000-0010-0000-0000-000003000000}" name="REAL" totalsRowFunction="sum" dataDxfId="112" totalsRowDxfId="113"/>
    <tableColumn id="4" xr3:uid="{00000000-0010-0000-0000-000004000000}" name="DIFERENCIA" totalsRowFunction="sum" dataDxfId="110" totalsRowDxfId="111">
      <calculatedColumnFormula>ResumenDelPresupuesto[[#This Row],[ESTIMADO]]-ResumenDelPresupuesto[[#This Row],[REAL]]</calculatedColumnFormula>
    </tableColumn>
  </tableColumns>
  <tableStyleInfo name="Estilo de tabla 2" showFirstColumn="1" showLastColumn="0" showRowStripes="0" showColumnStripes="0"/>
  <extLst>
    <ext xmlns:x14="http://schemas.microsoft.com/office/spreadsheetml/2009/9/main" uri="{504A1905-F514-4f6f-8877-14C23A59335A}">
      <x14:table altTextSummary="El valor de Categoría, Estimado, Real y Diferencia con barras se actualiza automáticamente en esta tabla."/>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09000000}" name="Viajes" displayName="Viajes" ref="B33:E37" totalsRowCount="1" headerRowDxfId="21" dataDxfId="20" totalsRowDxfId="19">
  <autoFilter ref="B33:E36" xr:uid="{00000000-0009-0000-0100-000014000000}">
    <filterColumn colId="0" hiddenButton="1"/>
    <filterColumn colId="1" hiddenButton="1"/>
    <filterColumn colId="2" hiddenButton="1"/>
    <filterColumn colId="3" hiddenButton="1"/>
  </autoFilter>
  <tableColumns count="4">
    <tableColumn id="1" xr3:uid="{00000000-0010-0000-0900-000001000000}" name="CATEGORÍA" totalsRowLabel="Total de los viajes y el transporte" dataDxfId="17" totalsRowDxfId="18"/>
    <tableColumn id="2" xr3:uid="{00000000-0010-0000-0900-000002000000}" name="ESTIMADO" totalsRowFunction="sum" dataDxfId="15" totalsRowDxfId="16"/>
    <tableColumn id="3" xr3:uid="{00000000-0010-0000-0900-000003000000}" name="REAL" totalsRowFunction="sum" dataDxfId="13" totalsRowDxfId="14"/>
    <tableColumn id="4" xr3:uid="{00000000-0010-0000-0900-000004000000}" name="DIFERENCIA" totalsRowFunction="sum" dataDxfId="11" totalsRowDxfId="12">
      <calculatedColumnFormula>Viajes[[#This Row],[ESTIMADO]]-Viajes[[#This Row],[REAL]]</calculatedColumnFormula>
    </tableColumn>
  </tableColumns>
  <tableStyleInfo name="Estilo de tabla 2" showFirstColumn="0" showLastColumn="0" showRowStripes="1" showColumnStripes="0"/>
  <extLst>
    <ext xmlns:x14="http://schemas.microsoft.com/office/spreadsheetml/2009/9/main" uri="{504A1905-F514-4f6f-8877-14C23A59335A}">
      <x14:table altTextSummary="Escriba el elemento Categoría y los costos estimados y reales de viajes y transporte en esta tabla. Por encima o por debajo de la cantidad, y el total se calculan automáticamente y se actualiza el icono"/>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0A000000}" name="OtrosGastos" displayName="OtrosGastos" ref="B40:E51" totalsRowCount="1" headerRowDxfId="10" dataDxfId="9" totalsRowDxfId="8">
  <autoFilter ref="B40:E50" xr:uid="{00000000-0009-0000-0100-000015000000}">
    <filterColumn colId="0" hiddenButton="1"/>
    <filterColumn colId="1" hiddenButton="1"/>
    <filterColumn colId="2" hiddenButton="1"/>
    <filterColumn colId="3" hiddenButton="1"/>
  </autoFilter>
  <tableColumns count="4">
    <tableColumn id="1" xr3:uid="{00000000-0010-0000-0A00-000001000000}" name="CATEGORÍA" totalsRowLabel="Total de otros gastos" dataDxfId="6" totalsRowDxfId="7"/>
    <tableColumn id="2" xr3:uid="{00000000-0010-0000-0A00-000002000000}" name="ESTIMADO" totalsRowFunction="sum" dataDxfId="4" totalsRowDxfId="5"/>
    <tableColumn id="3" xr3:uid="{00000000-0010-0000-0A00-000003000000}" name="REAL" totalsRowFunction="sum" dataDxfId="2" totalsRowDxfId="3"/>
    <tableColumn id="4" xr3:uid="{00000000-0010-0000-0A00-000004000000}" name="DIFERENCIA" totalsRowFunction="sum" dataDxfId="0" totalsRowDxfId="1">
      <calculatedColumnFormula>OtrosGastos[[#This Row],[ESTIMADO]]-OtrosGastos[[#This Row],[REAL]]</calculatedColumnFormula>
    </tableColumn>
  </tableColumns>
  <tableStyleInfo name="Estilo de tabla 2" showFirstColumn="0" showLastColumn="0" showRowStripes="1" showColumnStripes="0"/>
  <extLst>
    <ext xmlns:x14="http://schemas.microsoft.com/office/spreadsheetml/2009/9/main" uri="{504A1905-F514-4f6f-8877-14C23A59335A}">
      <x14:table altTextSummary="Escriba en esta tabla el elemento de la Categoría, y Otros costos estimados y reales. Por encima o por debajo de la cantidad, y el total se calculan automáticamente y se actualiza el icono"/>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1000000}" name="Ropa" displayName="Ropa" ref="B5:E19" totalsRowCount="1" headerRowDxfId="109" dataDxfId="108" totalsRowDxfId="107">
  <autoFilter ref="B5:E18" xr:uid="{00000000-0009-0000-0100-00000C000000}">
    <filterColumn colId="0" hiddenButton="1"/>
    <filterColumn colId="1" hiddenButton="1"/>
    <filterColumn colId="2" hiddenButton="1"/>
    <filterColumn colId="3" hiddenButton="1"/>
  </autoFilter>
  <tableColumns count="4">
    <tableColumn id="1" xr3:uid="{00000000-0010-0000-0100-000001000000}" name="CATEGORÍA" totalsRowLabel="Total de la ropa" dataDxfId="105" totalsRowDxfId="106"/>
    <tableColumn id="2" xr3:uid="{00000000-0010-0000-0100-000002000000}" name="ESTIMADO" totalsRowFunction="sum" dataDxfId="103" totalsRowDxfId="104"/>
    <tableColumn id="3" xr3:uid="{00000000-0010-0000-0100-000003000000}" name="REAL" totalsRowFunction="sum" dataDxfId="101" totalsRowDxfId="102"/>
    <tableColumn id="4" xr3:uid="{00000000-0010-0000-0100-000004000000}" name="DIFERENCIA" totalsRowFunction="sum" dataDxfId="99" totalsRowDxfId="100">
      <calculatedColumnFormula>'Gastos detallados'!$C6-'Gastos detallados'!$D6</calculatedColumnFormula>
    </tableColumn>
  </tableColumns>
  <tableStyleInfo name="Estilo de tabla 2" showFirstColumn="0" showLastColumn="0" showRowStripes="1" showColumnStripes="0"/>
  <extLst>
    <ext xmlns:x14="http://schemas.microsoft.com/office/spreadsheetml/2009/9/main" uri="{504A1905-F514-4f6f-8877-14C23A59335A}">
      <x14:table altTextSummary="Escriba en esta tabla el elemento de la Categoría, y Costos estimados y reales de ropa. Por encima o por debajo de la cantidad, y el total se calculan automáticamente y se actualiza el icono"/>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2000000}" name="Recepción" displayName="Recepción" ref="B22:E31" totalsRowCount="1" headerRowDxfId="98" dataDxfId="97" totalsRowDxfId="96">
  <autoFilter ref="B22:E30" xr:uid="{00000000-0009-0000-0100-00000D000000}">
    <filterColumn colId="0" hiddenButton="1"/>
    <filterColumn colId="1" hiddenButton="1"/>
    <filterColumn colId="2" hiddenButton="1"/>
    <filterColumn colId="3" hiddenButton="1"/>
  </autoFilter>
  <tableColumns count="4">
    <tableColumn id="1" xr3:uid="{00000000-0010-0000-0200-000001000000}" name="CATEGORÍA" totalsRowLabel="Total de la recepción" dataDxfId="94" totalsRowDxfId="95"/>
    <tableColumn id="2" xr3:uid="{00000000-0010-0000-0200-000002000000}" name="ESTIMADO" totalsRowFunction="sum" dataDxfId="92" totalsRowDxfId="93"/>
    <tableColumn id="3" xr3:uid="{00000000-0010-0000-0200-000003000000}" name="REAL" totalsRowFunction="sum" dataDxfId="90" totalsRowDxfId="91"/>
    <tableColumn id="4" xr3:uid="{00000000-0010-0000-0200-000004000000}" name="DIFERENCIA" totalsRowFunction="sum" dataDxfId="88" totalsRowDxfId="89">
      <calculatedColumnFormula>'Gastos detallados'!$C23-'Gastos detallados'!$D23</calculatedColumnFormula>
    </tableColumn>
  </tableColumns>
  <tableStyleInfo name="Estilo de tabla 2" showFirstColumn="0" showLastColumn="0" showRowStripes="1" showColumnStripes="0"/>
  <extLst>
    <ext xmlns:x14="http://schemas.microsoft.com/office/spreadsheetml/2009/9/main" uri="{504A1905-F514-4f6f-8877-14C23A59335A}">
      <x14:table altTextSummary="Escriba el elemento de la categoría y los costos estimados y reales de la recepción, sin incluir los del entretenimiento y la decoración, en esta tabla. Por encima o por debajo de la cantidad, y el total se calculan automáticamente y se actualiza el icono"/>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3000000}" name="Música" displayName="Música" ref="B35:E38" totalsRowCount="1" headerRowDxfId="87" dataDxfId="86" totalsRowDxfId="85">
  <autoFilter ref="B35:E37" xr:uid="{00000000-0009-0000-0100-00000E000000}">
    <filterColumn colId="0" hiddenButton="1"/>
    <filterColumn colId="1" hiddenButton="1"/>
    <filterColumn colId="2" hiddenButton="1"/>
    <filterColumn colId="3" hiddenButton="1"/>
  </autoFilter>
  <tableColumns count="4">
    <tableColumn id="1" xr3:uid="{00000000-0010-0000-0300-000001000000}" name="CATEGORÍA" totalsRowLabel="Total de la música y el entretenimiento" dataDxfId="83" totalsRowDxfId="84"/>
    <tableColumn id="2" xr3:uid="{00000000-0010-0000-0300-000002000000}" name="ESTIMADO" totalsRowFunction="sum" dataDxfId="81" totalsRowDxfId="82"/>
    <tableColumn id="3" xr3:uid="{00000000-0010-0000-0300-000003000000}" name="REAL" totalsRowFunction="sum" dataDxfId="79" totalsRowDxfId="80"/>
    <tableColumn id="4" xr3:uid="{00000000-0010-0000-0300-000004000000}" name="DIFERENCIA" totalsRowFunction="sum" dataDxfId="77" totalsRowDxfId="78">
      <calculatedColumnFormula>'Gastos detallados'!$C36-'Gastos detallados'!$D36</calculatedColumnFormula>
    </tableColumn>
  </tableColumns>
  <tableStyleInfo name="Estilo de tabla 2" showFirstColumn="0" showLastColumn="0" showRowStripes="1" showColumnStripes="0"/>
  <extLst>
    <ext xmlns:x14="http://schemas.microsoft.com/office/spreadsheetml/2009/9/main" uri="{504A1905-F514-4f6f-8877-14C23A59335A}">
      <x14:table altTextSummary="Escriba en esta tabla el elemento de la Categoría, y Costos estimados y reales en música y entretenimiento. Por encima o por debajo de la cantidad, y el total se calculan automáticamente y se actualiza el icono"/>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4000000}" name="Impresión" displayName="Impresión" ref="B41:E51" totalsRowCount="1" headerRowDxfId="76" dataDxfId="75" totalsRowDxfId="74">
  <autoFilter ref="B41:E50" xr:uid="{00000000-0009-0000-0100-00000F000000}"/>
  <tableColumns count="4">
    <tableColumn id="1" xr3:uid="{00000000-0010-0000-0400-000001000000}" name="CATEGORÍA" totalsRowLabel="Total de la impresión o el material de papelería" dataDxfId="72" totalsRowDxfId="73"/>
    <tableColumn id="2" xr3:uid="{00000000-0010-0000-0400-000002000000}" name="ESTIMADO" totalsRowFunction="sum" dataDxfId="70" totalsRowDxfId="71"/>
    <tableColumn id="3" xr3:uid="{00000000-0010-0000-0400-000003000000}" name="REAL" totalsRowFunction="sum" dataDxfId="68" totalsRowDxfId="69"/>
    <tableColumn id="4" xr3:uid="{00000000-0010-0000-0400-000004000000}" name="DIFERENCIA" totalsRowFunction="sum" dataDxfId="66" totalsRowDxfId="67">
      <calculatedColumnFormula>'Gastos detallados'!$C42-'Gastos detallados'!$D42</calculatedColumnFormula>
    </tableColumn>
  </tableColumns>
  <tableStyleInfo name="Estilo de tabla 2" showFirstColumn="0" showLastColumn="0" showRowStripes="1" showColumnStripes="0"/>
  <extLst>
    <ext xmlns:x14="http://schemas.microsoft.com/office/spreadsheetml/2009/9/main" uri="{504A1905-F514-4f6f-8877-14C23A59335A}">
      <x14:table altTextSummary="Escriba en esta tabla el elemento de la Categoría, y Costos estimados y reales fijos y de impresión. Por encima o por debajo de la cantidad, y el total se calculan automáticamente y se actualiza el icono"/>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5000000}" name="Fotografía" displayName="Fotografía" ref="B54:E59" totalsRowCount="1" headerRowDxfId="65" dataDxfId="64" totalsRowDxfId="63">
  <autoFilter ref="B54:E58" xr:uid="{00000000-0009-0000-0100-000010000000}">
    <filterColumn colId="0" hiddenButton="1"/>
    <filterColumn colId="1" hiddenButton="1"/>
    <filterColumn colId="2" hiddenButton="1"/>
    <filterColumn colId="3" hiddenButton="1"/>
  </autoFilter>
  <tableColumns count="4">
    <tableColumn id="1" xr3:uid="{00000000-0010-0000-0500-000001000000}" name="CATEGORÍA" totalsRowLabel="Total de la fotografía" dataDxfId="61" totalsRowDxfId="62"/>
    <tableColumn id="2" xr3:uid="{00000000-0010-0000-0500-000002000000}" name="ESTIMADO" totalsRowFunction="sum" dataDxfId="59" totalsRowDxfId="60"/>
    <tableColumn id="3" xr3:uid="{00000000-0010-0000-0500-000003000000}" name="REAL" totalsRowFunction="sum" dataDxfId="57" totalsRowDxfId="58"/>
    <tableColumn id="4" xr3:uid="{00000000-0010-0000-0500-000004000000}" name="DIFERENCIA" totalsRowFunction="sum" dataDxfId="55" totalsRowDxfId="56">
      <calculatedColumnFormula>'Gastos detallados'!$C55-'Gastos detallados'!$D55</calculatedColumnFormula>
    </tableColumn>
  </tableColumns>
  <tableStyleInfo name="Estilo de tabla 2" showFirstColumn="0" showLastColumn="0" showRowStripes="1" showColumnStripes="0"/>
  <extLst>
    <ext xmlns:x14="http://schemas.microsoft.com/office/spreadsheetml/2009/9/main" uri="{504A1905-F514-4f6f-8877-14C23A59335A}">
      <x14:table altTextSummary="Escriba en esta tabla el elemento de la Categoría, y Costos estimados y reales de fotografía. Por encima o por debajo de la cantidad, y el total se calculan automáticamente y se actualiza el icono"/>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6000000}" name="Decoración" displayName="Decoración" ref="B5:E11" totalsRowCount="1" headerRowDxfId="54" dataDxfId="53" totalsRowDxfId="52">
  <autoFilter ref="B5:E10" xr:uid="{00000000-0009-0000-0100-000011000000}">
    <filterColumn colId="0" hiddenButton="1"/>
    <filterColumn colId="1" hiddenButton="1"/>
    <filterColumn colId="2" hiddenButton="1"/>
    <filterColumn colId="3" hiddenButton="1"/>
  </autoFilter>
  <tableColumns count="4">
    <tableColumn id="1" xr3:uid="{00000000-0010-0000-0600-000001000000}" name="CATEGORÍA" totalsRowLabel="Total de la decoración" dataDxfId="50" totalsRowDxfId="51"/>
    <tableColumn id="2" xr3:uid="{00000000-0010-0000-0600-000002000000}" name="ESTIMADO" totalsRowFunction="sum" dataDxfId="48" totalsRowDxfId="49"/>
    <tableColumn id="3" xr3:uid="{00000000-0010-0000-0600-000003000000}" name="REAL" totalsRowFunction="sum" dataDxfId="46" totalsRowDxfId="47"/>
    <tableColumn id="4" xr3:uid="{00000000-0010-0000-0600-000004000000}" name="DIFERENCIA" totalsRowFunction="sum" dataDxfId="44" totalsRowDxfId="45">
      <calculatedColumnFormula>Decoración[[#This Row],[ESTIMADO]]-Decoración[[#This Row],[REAL]]</calculatedColumnFormula>
    </tableColumn>
  </tableColumns>
  <tableStyleInfo name="Estilo de tabla 2" showFirstColumn="0" showLastColumn="0" showRowStripes="1" showColumnStripes="0"/>
  <extLst>
    <ext xmlns:x14="http://schemas.microsoft.com/office/spreadsheetml/2009/9/main" uri="{504A1905-F514-4f6f-8877-14C23A59335A}">
      <x14:table altTextSummary="Escriba en esta tabla el elemento de la categoría y los costos estimados y reales de decoraciones sin incluir los costos de flores. Por encima o por debajo de la cantidad, y el total se calculan automáticamente y se actualiza el icono"/>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7000000}" name="Flores" displayName="Flores" ref="B15:E21" totalsRowCount="1" headerRowDxfId="43" dataDxfId="42" totalsRowDxfId="41">
  <autoFilter ref="B15:E20" xr:uid="{00000000-0009-0000-0100-000012000000}">
    <filterColumn colId="0" hiddenButton="1"/>
    <filterColumn colId="1" hiddenButton="1"/>
    <filterColumn colId="2" hiddenButton="1"/>
    <filterColumn colId="3" hiddenButton="1"/>
  </autoFilter>
  <tableColumns count="4">
    <tableColumn id="1" xr3:uid="{00000000-0010-0000-0700-000001000000}" name="CATEGORÍA" totalsRowLabel="Total de las flores" dataDxfId="39" totalsRowDxfId="40"/>
    <tableColumn id="2" xr3:uid="{00000000-0010-0000-0700-000002000000}" name="ESTIMADO" totalsRowFunction="sum" dataDxfId="37" totalsRowDxfId="38"/>
    <tableColumn id="3" xr3:uid="{00000000-0010-0000-0700-000003000000}" name="REAL" totalsRowFunction="sum" dataDxfId="35" totalsRowDxfId="36"/>
    <tableColumn id="4" xr3:uid="{00000000-0010-0000-0700-000004000000}" name="DIFERENCIA" totalsRowFunction="sum" dataDxfId="33" totalsRowDxfId="34">
      <calculatedColumnFormula>Flores[[#This Row],[ESTIMADO]]-Flores[[#This Row],[REAL]]</calculatedColumnFormula>
    </tableColumn>
  </tableColumns>
  <tableStyleInfo name="Estilo de tabla 2" showFirstColumn="0" showLastColumn="0" showRowStripes="1" showColumnStripes="0"/>
  <extLst>
    <ext xmlns:x14="http://schemas.microsoft.com/office/spreadsheetml/2009/9/main" uri="{504A1905-F514-4f6f-8877-14C23A59335A}">
      <x14:table altTextSummary="Escriba en esta tabla el elemento de la Categoría, y Costos estimados y reales de flores. Por encima o por debajo de la cantidad, y el total se calculan automáticamente y se actualiza el icono"/>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08000000}" name="Regalos" displayName="Regalos" ref="B24:E30" totalsRowCount="1" headerRowDxfId="32" dataDxfId="31" totalsRowDxfId="30">
  <autoFilter ref="B24:E29" xr:uid="{00000000-0009-0000-0100-000013000000}">
    <filterColumn colId="0" hiddenButton="1"/>
    <filterColumn colId="1" hiddenButton="1"/>
    <filterColumn colId="2" hiddenButton="1"/>
    <filterColumn colId="3" hiddenButton="1"/>
  </autoFilter>
  <tableColumns count="4">
    <tableColumn id="1" xr3:uid="{00000000-0010-0000-0800-000001000000}" name="CATEGORÍA" totalsRowLabel="Total de los regalos" dataDxfId="28" totalsRowDxfId="29"/>
    <tableColumn id="2" xr3:uid="{00000000-0010-0000-0800-000002000000}" name="ESTIMADO" totalsRowFunction="sum" dataDxfId="26" totalsRowDxfId="27"/>
    <tableColumn id="3" xr3:uid="{00000000-0010-0000-0800-000003000000}" name="REAL" totalsRowFunction="sum" dataDxfId="24" totalsRowDxfId="25"/>
    <tableColumn id="4" xr3:uid="{00000000-0010-0000-0800-000004000000}" name="DIFERENCIA" totalsRowFunction="sum" dataDxfId="22" totalsRowDxfId="23">
      <calculatedColumnFormula>Regalos[[#This Row],[ESTIMADO]]-Regalos[[#This Row],[REAL]]</calculatedColumnFormula>
    </tableColumn>
  </tableColumns>
  <tableStyleInfo name="Estilo de tabla 2" showFirstColumn="0" showLastColumn="0" showRowStripes="1" showColumnStripes="0"/>
  <extLst>
    <ext xmlns:x14="http://schemas.microsoft.com/office/spreadsheetml/2009/9/main" uri="{504A1905-F514-4f6f-8877-14C23A59335A}">
      <x14:table altTextSummary="Escriba en esta tabla el elemento de la Categoría, y Costos estimados y reales de regalos. Por encima o por debajo de la cantidad, y el total se calculan automáticamente y se actualiza el icono"/>
    </ext>
  </extLst>
</table>
</file>

<file path=xl/theme/theme1.xml><?xml version="1.0" encoding="utf-8"?>
<a:theme xmlns:a="http://schemas.openxmlformats.org/drawingml/2006/main" name="Wedding">
  <a:themeElements>
    <a:clrScheme name="Wedding">
      <a:dk1>
        <a:sysClr val="windowText" lastClr="000000"/>
      </a:dk1>
      <a:lt1>
        <a:sysClr val="window" lastClr="FFFFFF"/>
      </a:lt1>
      <a:dk2>
        <a:srgbClr val="142836"/>
      </a:dk2>
      <a:lt2>
        <a:srgbClr val="F0F0F0"/>
      </a:lt2>
      <a:accent1>
        <a:srgbClr val="72CD9F"/>
      </a:accent1>
      <a:accent2>
        <a:srgbClr val="B6CA72"/>
      </a:accent2>
      <a:accent3>
        <a:srgbClr val="CEA273"/>
      </a:accent3>
      <a:accent4>
        <a:srgbClr val="F5A54C"/>
      </a:accent4>
      <a:accent5>
        <a:srgbClr val="CDAFDF"/>
      </a:accent5>
      <a:accent6>
        <a:srgbClr val="DB6D78"/>
      </a:accent6>
      <a:hlink>
        <a:srgbClr val="739BD4"/>
      </a:hlink>
      <a:folHlink>
        <a:srgbClr val="CDAFDF"/>
      </a:folHlink>
    </a:clrScheme>
    <a:fontScheme name="Cambria">
      <a:majorFont>
        <a:latin typeface="Cambria" panose="02040503050406030204"/>
        <a:ea typeface=""/>
        <a:cs typeface=""/>
        <a:font script="Jpan" typeface="HG明朝B"/>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mbria" panose="02040503050406030204"/>
        <a:ea typeface=""/>
        <a:cs typeface=""/>
        <a:font script="Jpan" typeface="HG明朝B"/>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3.bin"/><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_rels/sheet4.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table" Target="../tables/table7.xml"/><Relationship Id="rId1" Type="http://schemas.openxmlformats.org/officeDocument/2006/relationships/printerSettings" Target="../printerSettings/printerSettings4.bin"/><Relationship Id="rId6" Type="http://schemas.openxmlformats.org/officeDocument/2006/relationships/table" Target="../tables/table11.xml"/><Relationship Id="rId5" Type="http://schemas.openxmlformats.org/officeDocument/2006/relationships/table" Target="../tables/table10.xml"/><Relationship Id="rId4"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8C9579-7B9D-4945-89C6-776A7F8461C7}">
  <sheetPr>
    <tabColor theme="4" tint="-0.249977111117893"/>
  </sheetPr>
  <dimension ref="A1:E11"/>
  <sheetViews>
    <sheetView showGridLines="0" zoomScaleNormal="100" workbookViewId="0"/>
  </sheetViews>
  <sheetFormatPr defaultColWidth="8.7109375" defaultRowHeight="12.75"/>
  <cols>
    <col min="1" max="1" width="4.7109375" style="15" customWidth="1"/>
    <col min="2" max="2" width="96.85546875" style="15" customWidth="1"/>
    <col min="3" max="3" width="4.7109375" style="15" customWidth="1"/>
    <col min="4" max="16384" width="8.7109375" style="15"/>
  </cols>
  <sheetData>
    <row r="1" spans="1:5" ht="9" customHeight="1">
      <c r="A1" s="11"/>
      <c r="B1" s="12"/>
      <c r="C1" s="62"/>
      <c r="D1" s="62"/>
      <c r="E1" s="63"/>
    </row>
    <row r="2" spans="1:5" ht="75" customHeight="1">
      <c r="B2" s="10" t="s">
        <v>0</v>
      </c>
    </row>
    <row r="3" spans="1:5" ht="10.9" customHeight="1"/>
    <row r="4" spans="1:5" ht="30" customHeight="1">
      <c r="B4" s="2" t="s">
        <v>1</v>
      </c>
    </row>
    <row r="5" spans="1:5" ht="30" customHeight="1">
      <c r="B5" s="2" t="s">
        <v>2</v>
      </c>
    </row>
    <row r="6" spans="1:5" ht="30" customHeight="1">
      <c r="B6" s="2" t="s">
        <v>3</v>
      </c>
    </row>
    <row r="7" spans="1:5" ht="26.45" customHeight="1">
      <c r="B7" s="3" t="s">
        <v>4</v>
      </c>
    </row>
    <row r="8" spans="1:5" ht="36.6" customHeight="1">
      <c r="B8" s="4" t="s">
        <v>5</v>
      </c>
    </row>
    <row r="9" spans="1:5" ht="41.25" customHeight="1">
      <c r="B9" s="2" t="s">
        <v>6</v>
      </c>
    </row>
    <row r="10" spans="1:5" ht="15.6" customHeight="1"/>
    <row r="11" spans="1:5" ht="9" customHeight="1">
      <c r="A11" s="11"/>
      <c r="B11" s="12"/>
      <c r="C11" s="62"/>
      <c r="D11" s="62"/>
      <c r="E11" s="63"/>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autoPageBreaks="0"/>
  </sheetPr>
  <dimension ref="A1:E42"/>
  <sheetViews>
    <sheetView showGridLines="0" zoomScaleNormal="100" zoomScaleSheetLayoutView="50" workbookViewId="0">
      <selection activeCell="C6" sqref="C6:E6"/>
    </sheetView>
  </sheetViews>
  <sheetFormatPr defaultColWidth="9.140625" defaultRowHeight="12.75"/>
  <cols>
    <col min="1" max="1" width="4.7109375" style="35" customWidth="1"/>
    <col min="2" max="2" width="47.85546875" style="15" customWidth="1"/>
    <col min="3" max="3" width="28.5703125" style="18" customWidth="1"/>
    <col min="4" max="4" width="26.85546875" style="18" customWidth="1"/>
    <col min="5" max="5" width="22.7109375" style="18" customWidth="1"/>
    <col min="6" max="6" width="4.7109375" style="15" customWidth="1"/>
    <col min="7" max="16384" width="9.140625" style="15"/>
  </cols>
  <sheetData>
    <row r="1" spans="1:5" ht="9" customHeight="1">
      <c r="A1" s="11"/>
      <c r="B1" s="12"/>
      <c r="C1" s="13"/>
      <c r="D1" s="13"/>
      <c r="E1" s="14"/>
    </row>
    <row r="2" spans="1:5" s="34" customFormat="1" ht="28.9" customHeight="1">
      <c r="A2" s="51" t="s">
        <v>7</v>
      </c>
      <c r="B2" s="65" t="s">
        <v>8</v>
      </c>
      <c r="C2" s="52"/>
      <c r="D2" s="60" t="s">
        <v>9</v>
      </c>
      <c r="E2" s="53"/>
    </row>
    <row r="3" spans="1:5" ht="30.75" customHeight="1">
      <c r="A3" s="30" t="s">
        <v>10</v>
      </c>
      <c r="B3" s="64">
        <v>45192</v>
      </c>
      <c r="C3" s="66"/>
      <c r="D3" s="54">
        <f ca="1">B3-TODAY()</f>
        <v>-184</v>
      </c>
      <c r="E3" s="67"/>
    </row>
    <row r="4" spans="1:5" s="19" customFormat="1" ht="75" customHeight="1">
      <c r="A4" s="16"/>
      <c r="B4" s="85" t="s">
        <v>11</v>
      </c>
      <c r="C4" s="85"/>
      <c r="D4" s="85"/>
      <c r="E4" s="55"/>
    </row>
    <row r="5" spans="1:5" ht="19.899999999999999" customHeight="1">
      <c r="A5" s="11"/>
      <c r="B5" s="21"/>
      <c r="C5" s="21"/>
      <c r="D5" s="22"/>
      <c r="E5" s="15"/>
    </row>
    <row r="6" spans="1:5" s="19" customFormat="1" ht="19.899999999999999" customHeight="1">
      <c r="A6" s="30" t="s">
        <v>12</v>
      </c>
      <c r="B6" s="61" t="s">
        <v>13</v>
      </c>
      <c r="C6" s="82" t="s">
        <v>14</v>
      </c>
      <c r="D6" s="82" t="s">
        <v>15</v>
      </c>
      <c r="E6" s="83" t="s">
        <v>16</v>
      </c>
    </row>
    <row r="7" spans="1:5" s="19" customFormat="1" ht="19.899999999999999" customHeight="1">
      <c r="A7" s="16"/>
      <c r="B7" s="19" t="s">
        <v>17</v>
      </c>
      <c r="C7" s="56">
        <f>Total_transporte_viajes_estimado</f>
        <v>100</v>
      </c>
      <c r="D7" s="56">
        <f>Total_transporte_viajes_real</f>
        <v>165</v>
      </c>
      <c r="E7" s="57">
        <f>ResumenDelPresupuesto[[#This Row],[ESTIMADO]]-ResumenDelPresupuesto[[#This Row],[REAL]]</f>
        <v>-65</v>
      </c>
    </row>
    <row r="8" spans="1:5" ht="19.899999999999999" customHeight="1">
      <c r="B8" s="19" t="s">
        <v>18</v>
      </c>
      <c r="C8" s="56">
        <f>Total_Música_entretenimiento_estimado</f>
        <v>600</v>
      </c>
      <c r="D8" s="56">
        <f>Total_Música_entretenimiento_real</f>
        <v>400</v>
      </c>
      <c r="E8" s="57">
        <f>ResumenDelPresupuesto[[#This Row],[ESTIMADO]]-ResumenDelPresupuesto[[#This Row],[REAL]]</f>
        <v>200</v>
      </c>
    </row>
    <row r="9" spans="1:5" ht="19.899999999999999" customHeight="1">
      <c r="B9" s="19" t="s">
        <v>19</v>
      </c>
      <c r="C9" s="56">
        <f>Total_Decoración_estimado</f>
        <v>700</v>
      </c>
      <c r="D9" s="56">
        <f>Total_Decoración_real</f>
        <v>720</v>
      </c>
      <c r="E9" s="57">
        <f>ResumenDelPresupuesto[[#This Row],[ESTIMADO]]-ResumenDelPresupuesto[[#This Row],[REAL]]</f>
        <v>-20</v>
      </c>
    </row>
    <row r="10" spans="1:5" ht="19.899999999999999" customHeight="1">
      <c r="B10" s="19" t="s">
        <v>20</v>
      </c>
      <c r="C10" s="56">
        <f>Total_Flores_estimado</f>
        <v>900</v>
      </c>
      <c r="D10" s="56">
        <f>Total_Flores_real</f>
        <v>850</v>
      </c>
      <c r="E10" s="57">
        <f>ResumenDelPresupuesto[[#This Row],[ESTIMADO]]-ResumenDelPresupuesto[[#This Row],[REAL]]</f>
        <v>50</v>
      </c>
    </row>
    <row r="11" spans="1:5" ht="19.899999999999999" customHeight="1">
      <c r="B11" s="19" t="s">
        <v>21</v>
      </c>
      <c r="C11" s="56">
        <f>Total_Impresión_Artículos_De_Papelería_estimado</f>
        <v>935</v>
      </c>
      <c r="D11" s="56">
        <f>Total_Impresión_Artículos_De_Papelería_real</f>
        <v>870</v>
      </c>
      <c r="E11" s="57">
        <f>ResumenDelPresupuesto[[#This Row],[ESTIMADO]]-ResumenDelPresupuesto[[#This Row],[REAL]]</f>
        <v>65</v>
      </c>
    </row>
    <row r="12" spans="1:5" ht="19.899999999999999" customHeight="1">
      <c r="B12" s="19" t="s">
        <v>22</v>
      </c>
      <c r="C12" s="56">
        <f>Total_recepción_estimado</f>
        <v>1050</v>
      </c>
      <c r="D12" s="56">
        <f>Total_recepción_real</f>
        <v>928</v>
      </c>
      <c r="E12" s="57">
        <f>ResumenDelPresupuesto[[#This Row],[ESTIMADO]]-ResumenDelPresupuesto[[#This Row],[REAL]]</f>
        <v>122</v>
      </c>
    </row>
    <row r="13" spans="1:5" ht="19.899999999999999" customHeight="1">
      <c r="B13" s="19" t="s">
        <v>23</v>
      </c>
      <c r="C13" s="56">
        <f>Total_Otros_Gastos_estimado</f>
        <v>885</v>
      </c>
      <c r="D13" s="56">
        <f>Total_Otros_Gastos_real</f>
        <v>1021</v>
      </c>
      <c r="E13" s="57">
        <f>ResumenDelPresupuesto[[#This Row],[ESTIMADO]]-ResumenDelPresupuesto[[#This Row],[REAL]]</f>
        <v>-136</v>
      </c>
    </row>
    <row r="14" spans="1:5" ht="19.899999999999999" customHeight="1">
      <c r="B14" s="19" t="s">
        <v>24</v>
      </c>
      <c r="C14" s="56">
        <f>Total_Regalos_estimado</f>
        <v>1345</v>
      </c>
      <c r="D14" s="56">
        <f>Total_Regalos_real</f>
        <v>1075</v>
      </c>
      <c r="E14" s="57">
        <f>ResumenDelPresupuesto[[#This Row],[ESTIMADO]]-ResumenDelPresupuesto[[#This Row],[REAL]]</f>
        <v>270</v>
      </c>
    </row>
    <row r="15" spans="1:5" ht="19.899999999999999" customHeight="1">
      <c r="B15" s="19" t="s">
        <v>25</v>
      </c>
      <c r="C15" s="56">
        <f>Total_Fotografía_estimado</f>
        <v>1625</v>
      </c>
      <c r="D15" s="56">
        <f>Total_Fotografía_real</f>
        <v>1575</v>
      </c>
      <c r="E15" s="57">
        <f>ResumenDelPresupuesto[[#This Row],[ESTIMADO]]-ResumenDelPresupuesto[[#This Row],[REAL]]</f>
        <v>50</v>
      </c>
    </row>
    <row r="16" spans="1:5" ht="19.899999999999999" customHeight="1">
      <c r="B16" s="19" t="s">
        <v>26</v>
      </c>
      <c r="C16" s="56">
        <f>Total_Ropa_estimado</f>
        <v>9490</v>
      </c>
      <c r="D16" s="56">
        <f>Total_Ropa_real</f>
        <v>9770</v>
      </c>
      <c r="E16" s="57">
        <f>ResumenDelPresupuesto[[#This Row],[ESTIMADO]]-ResumenDelPresupuesto[[#This Row],[REAL]]</f>
        <v>-280</v>
      </c>
    </row>
    <row r="17" spans="2:5" ht="19.899999999999999" customHeight="1">
      <c r="B17" s="6" t="s">
        <v>27</v>
      </c>
      <c r="C17" s="68">
        <f>SUBTOTAL(109,ResumenDelPresupuesto[ESTIMADO])</f>
        <v>17630</v>
      </c>
      <c r="D17" s="68">
        <f>SUBTOTAL(109,ResumenDelPresupuesto[REAL])</f>
        <v>17374</v>
      </c>
      <c r="E17" s="69">
        <f>SUBTOTAL(109,ResumenDelPresupuesto[DIFERENCIA])</f>
        <v>256</v>
      </c>
    </row>
    <row r="18" spans="2:5" ht="19.899999999999999" customHeight="1">
      <c r="B18" s="84"/>
      <c r="C18" s="84"/>
      <c r="D18" s="84"/>
      <c r="E18" s="84"/>
    </row>
    <row r="19" spans="2:5" ht="15" customHeight="1">
      <c r="B19" s="84"/>
      <c r="C19" s="84"/>
      <c r="D19" s="84"/>
      <c r="E19" s="84"/>
    </row>
    <row r="20" spans="2:5" ht="15" customHeight="1">
      <c r="B20" s="84"/>
      <c r="C20" s="84"/>
      <c r="D20" s="84"/>
      <c r="E20" s="84"/>
    </row>
    <row r="21" spans="2:5" ht="15" customHeight="1">
      <c r="B21" s="84"/>
      <c r="C21" s="84"/>
      <c r="D21" s="84"/>
      <c r="E21" s="84"/>
    </row>
    <row r="22" spans="2:5" ht="15" customHeight="1">
      <c r="B22" s="84"/>
      <c r="C22" s="84"/>
      <c r="D22" s="84"/>
      <c r="E22" s="84"/>
    </row>
    <row r="23" spans="2:5" ht="15" customHeight="1">
      <c r="B23" s="84"/>
      <c r="C23" s="84"/>
      <c r="D23" s="84"/>
      <c r="E23" s="84"/>
    </row>
    <row r="24" spans="2:5" ht="15" customHeight="1">
      <c r="B24" s="84"/>
      <c r="C24" s="84"/>
      <c r="D24" s="84"/>
      <c r="E24" s="84"/>
    </row>
    <row r="25" spans="2:5" ht="15" customHeight="1">
      <c r="B25" s="84"/>
      <c r="C25" s="84"/>
      <c r="D25" s="84"/>
      <c r="E25" s="84"/>
    </row>
    <row r="26" spans="2:5" ht="15" customHeight="1">
      <c r="B26" s="84"/>
      <c r="C26" s="84"/>
      <c r="D26" s="84"/>
      <c r="E26" s="84"/>
    </row>
    <row r="27" spans="2:5" ht="15" customHeight="1">
      <c r="B27" s="84"/>
      <c r="C27" s="84"/>
      <c r="D27" s="84"/>
      <c r="E27" s="84"/>
    </row>
    <row r="28" spans="2:5" ht="15" customHeight="1">
      <c r="B28" s="84"/>
      <c r="C28" s="84"/>
      <c r="D28" s="84"/>
      <c r="E28" s="84"/>
    </row>
    <row r="29" spans="2:5" ht="15" customHeight="1">
      <c r="B29" s="84"/>
      <c r="C29" s="84"/>
      <c r="D29" s="84"/>
      <c r="E29" s="84"/>
    </row>
    <row r="30" spans="2:5" ht="15" customHeight="1">
      <c r="B30" s="84"/>
      <c r="C30" s="84"/>
      <c r="D30" s="84"/>
      <c r="E30" s="84"/>
    </row>
    <row r="31" spans="2:5" ht="15" customHeight="1">
      <c r="B31" s="84"/>
      <c r="C31" s="84"/>
      <c r="D31" s="84"/>
      <c r="E31" s="84"/>
    </row>
    <row r="32" spans="2:5" ht="15" customHeight="1">
      <c r="B32" s="84"/>
      <c r="C32" s="84"/>
      <c r="D32" s="84"/>
      <c r="E32" s="84"/>
    </row>
    <row r="33" spans="2:5" ht="15" customHeight="1">
      <c r="B33" s="84"/>
      <c r="C33" s="84"/>
      <c r="D33" s="84"/>
      <c r="E33" s="84"/>
    </row>
    <row r="34" spans="2:5" ht="15" customHeight="1">
      <c r="B34" s="84"/>
      <c r="C34" s="84"/>
      <c r="D34" s="84"/>
      <c r="E34" s="84"/>
    </row>
    <row r="35" spans="2:5" ht="15" customHeight="1">
      <c r="B35" s="84"/>
      <c r="C35" s="84"/>
      <c r="D35" s="84"/>
      <c r="E35" s="84"/>
    </row>
    <row r="36" spans="2:5" ht="15" customHeight="1">
      <c r="B36" s="84"/>
      <c r="C36" s="84"/>
      <c r="D36" s="84"/>
      <c r="E36" s="84"/>
    </row>
    <row r="37" spans="2:5" ht="15" customHeight="1">
      <c r="B37" s="84"/>
      <c r="C37" s="84"/>
      <c r="D37" s="84"/>
      <c r="E37" s="84"/>
    </row>
    <row r="38" spans="2:5" ht="15" customHeight="1">
      <c r="B38" s="84"/>
      <c r="C38" s="84"/>
      <c r="D38" s="84"/>
      <c r="E38" s="84"/>
    </row>
    <row r="39" spans="2:5" ht="15" customHeight="1">
      <c r="B39" s="84"/>
      <c r="C39" s="84"/>
      <c r="D39" s="84"/>
      <c r="E39" s="84"/>
    </row>
    <row r="40" spans="2:5" ht="15" customHeight="1">
      <c r="B40" s="84"/>
      <c r="C40" s="84"/>
      <c r="D40" s="84"/>
      <c r="E40" s="84"/>
    </row>
    <row r="41" spans="2:5" ht="15" customHeight="1">
      <c r="B41" s="84"/>
      <c r="C41" s="84"/>
      <c r="D41" s="84"/>
      <c r="E41" s="84"/>
    </row>
    <row r="42" spans="2:5" ht="15" customHeight="1">
      <c r="B42" s="58"/>
      <c r="C42" s="59"/>
      <c r="D42" s="59"/>
      <c r="E42" s="59"/>
    </row>
  </sheetData>
  <mergeCells count="2">
    <mergeCell ref="B18:E41"/>
    <mergeCell ref="B4:D4"/>
  </mergeCells>
  <phoneticPr fontId="2" type="noConversion"/>
  <conditionalFormatting sqref="E7:E16">
    <cfRule type="iconSet" priority="1">
      <iconSet iconSet="3ArrowsGray">
        <cfvo type="percent" val="0"/>
        <cfvo type="percent" val="33"/>
        <cfvo type="percent" val="67"/>
      </iconSet>
    </cfRule>
  </conditionalFormatting>
  <pageMargins left="0.7" right="0.7" top="0.75" bottom="0.75" header="0.3" footer="0.3"/>
  <pageSetup paperSize="9" fitToWidth="0"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sheetPr>
  <dimension ref="A1:G59"/>
  <sheetViews>
    <sheetView showGridLines="0" tabSelected="1" zoomScaleNormal="100" workbookViewId="0"/>
  </sheetViews>
  <sheetFormatPr defaultColWidth="8.7109375" defaultRowHeight="15" customHeight="1"/>
  <cols>
    <col min="1" max="1" width="4.7109375" style="25" customWidth="1"/>
    <col min="2" max="2" width="47.85546875" style="36" customWidth="1"/>
    <col min="3" max="5" width="22.7109375" style="15" customWidth="1"/>
    <col min="6" max="6" width="4.7109375" style="15" customWidth="1"/>
    <col min="7" max="16384" width="8.7109375" style="15"/>
  </cols>
  <sheetData>
    <row r="1" spans="1:7" ht="9" customHeight="1">
      <c r="A1" s="11"/>
      <c r="B1" s="12"/>
      <c r="C1" s="13"/>
      <c r="D1" s="13"/>
      <c r="E1" s="14"/>
    </row>
    <row r="2" spans="1:7" s="19" customFormat="1" ht="75" customHeight="1">
      <c r="A2" s="16"/>
      <c r="B2" s="85" t="s">
        <v>28</v>
      </c>
      <c r="C2" s="85"/>
      <c r="D2" s="85"/>
      <c r="E2" s="85"/>
      <c r="F2" s="17"/>
      <c r="G2" s="18"/>
    </row>
    <row r="3" spans="1:7" ht="19.899999999999999" customHeight="1">
      <c r="A3" s="11"/>
      <c r="B3" s="20"/>
      <c r="C3" s="21"/>
      <c r="D3" s="21"/>
      <c r="E3" s="22"/>
    </row>
    <row r="4" spans="1:7" ht="30" customHeight="1">
      <c r="A4" s="23" t="s">
        <v>29</v>
      </c>
      <c r="B4" s="37" t="s">
        <v>26</v>
      </c>
      <c r="C4" s="70"/>
      <c r="F4" s="15" t="s">
        <v>30</v>
      </c>
    </row>
    <row r="5" spans="1:7" ht="19.899999999999999" customHeight="1">
      <c r="A5" s="24" t="s">
        <v>31</v>
      </c>
      <c r="B5" s="39" t="s">
        <v>13</v>
      </c>
      <c r="C5" s="39" t="s">
        <v>14</v>
      </c>
      <c r="D5" s="39" t="s">
        <v>15</v>
      </c>
      <c r="E5" s="40" t="s">
        <v>16</v>
      </c>
      <c r="F5" s="15" t="s">
        <v>30</v>
      </c>
    </row>
    <row r="6" spans="1:7" ht="19.899999999999999" customHeight="1">
      <c r="B6" s="26" t="s">
        <v>32</v>
      </c>
      <c r="C6" s="71">
        <v>1500</v>
      </c>
      <c r="D6" s="71">
        <v>1500</v>
      </c>
      <c r="E6" s="72">
        <f>'Gastos detallados'!$C6-'Gastos detallados'!$D6</f>
        <v>0</v>
      </c>
    </row>
    <row r="7" spans="1:7" ht="19.899999999999999" customHeight="1">
      <c r="B7" s="26" t="s">
        <v>33</v>
      </c>
      <c r="C7" s="71">
        <v>2000</v>
      </c>
      <c r="D7" s="71">
        <v>2300</v>
      </c>
      <c r="E7" s="72">
        <f>'Gastos detallados'!$C7-'Gastos detallados'!$D7</f>
        <v>-300</v>
      </c>
    </row>
    <row r="8" spans="1:7" ht="19.899999999999999" customHeight="1">
      <c r="B8" s="27" t="s">
        <v>34</v>
      </c>
      <c r="C8" s="71">
        <v>3000</v>
      </c>
      <c r="D8" s="71">
        <v>2750</v>
      </c>
      <c r="E8" s="72">
        <f>'Gastos detallados'!$C8-'Gastos detallados'!$D8</f>
        <v>250</v>
      </c>
    </row>
    <row r="9" spans="1:7" ht="19.899999999999999" customHeight="1">
      <c r="B9" s="27" t="s">
        <v>35</v>
      </c>
      <c r="C9" s="71">
        <v>500</v>
      </c>
      <c r="D9" s="71">
        <v>500</v>
      </c>
      <c r="E9" s="72">
        <f>'Gastos detallados'!$C9-'Gastos detallados'!$D9</f>
        <v>0</v>
      </c>
    </row>
    <row r="10" spans="1:7" ht="19.899999999999999" customHeight="1">
      <c r="B10" s="27" t="s">
        <v>36</v>
      </c>
      <c r="C10" s="71">
        <v>350</v>
      </c>
      <c r="D10" s="71">
        <v>300</v>
      </c>
      <c r="E10" s="72">
        <f>'Gastos detallados'!$C10-'Gastos detallados'!$D10</f>
        <v>50</v>
      </c>
    </row>
    <row r="11" spans="1:7" ht="19.899999999999999" customHeight="1">
      <c r="B11" s="27" t="s">
        <v>37</v>
      </c>
      <c r="C11" s="71">
        <v>400</v>
      </c>
      <c r="D11" s="71">
        <v>550</v>
      </c>
      <c r="E11" s="72">
        <f>'Gastos detallados'!$C11-'Gastos detallados'!$D11</f>
        <v>-150</v>
      </c>
    </row>
    <row r="12" spans="1:7" ht="19.899999999999999" customHeight="1">
      <c r="B12" s="27" t="s">
        <v>38</v>
      </c>
      <c r="C12" s="71">
        <v>20</v>
      </c>
      <c r="D12" s="71">
        <v>20</v>
      </c>
      <c r="E12" s="72">
        <f>'Gastos detallados'!$C12-'Gastos detallados'!$D12</f>
        <v>0</v>
      </c>
    </row>
    <row r="13" spans="1:7" ht="19.899999999999999" customHeight="1">
      <c r="B13" s="26" t="s">
        <v>39</v>
      </c>
      <c r="C13" s="71">
        <v>300</v>
      </c>
      <c r="D13" s="71">
        <v>250</v>
      </c>
      <c r="E13" s="72">
        <f>'Gastos detallados'!$C13-'Gastos detallados'!$D13</f>
        <v>50</v>
      </c>
    </row>
    <row r="14" spans="1:7" ht="19.899999999999999" customHeight="1">
      <c r="B14" s="27" t="s">
        <v>40</v>
      </c>
      <c r="C14" s="71">
        <v>300</v>
      </c>
      <c r="D14" s="71">
        <v>350</v>
      </c>
      <c r="E14" s="72">
        <f>'Gastos detallados'!$C14-'Gastos detallados'!$D14</f>
        <v>-50</v>
      </c>
    </row>
    <row r="15" spans="1:7" ht="19.899999999999999" customHeight="1">
      <c r="B15" s="27" t="s">
        <v>41</v>
      </c>
      <c r="C15" s="71">
        <v>500</v>
      </c>
      <c r="D15" s="71">
        <v>500</v>
      </c>
      <c r="E15" s="72">
        <f>'Gastos detallados'!$C15-'Gastos detallados'!$D15</f>
        <v>0</v>
      </c>
    </row>
    <row r="16" spans="1:7" ht="19.899999999999999" customHeight="1">
      <c r="B16" s="26" t="s">
        <v>42</v>
      </c>
      <c r="C16" s="71">
        <v>200</v>
      </c>
      <c r="D16" s="71">
        <v>175</v>
      </c>
      <c r="E16" s="72">
        <f>'Gastos detallados'!$C16-'Gastos detallados'!$D16</f>
        <v>25</v>
      </c>
    </row>
    <row r="17" spans="1:5" ht="19.899999999999999" customHeight="1">
      <c r="B17" s="27" t="s">
        <v>43</v>
      </c>
      <c r="C17" s="71">
        <v>400</v>
      </c>
      <c r="D17" s="71">
        <v>550</v>
      </c>
      <c r="E17" s="72">
        <f>'Gastos detallados'!$C17-'Gastos detallados'!$D17</f>
        <v>-150</v>
      </c>
    </row>
    <row r="18" spans="1:5" ht="19.899999999999999" customHeight="1">
      <c r="A18" s="1"/>
      <c r="B18" s="27" t="s">
        <v>44</v>
      </c>
      <c r="C18" s="71">
        <v>20</v>
      </c>
      <c r="D18" s="71">
        <v>25</v>
      </c>
      <c r="E18" s="72">
        <f>'Gastos detallados'!$C18-'Gastos detallados'!$D18</f>
        <v>-5</v>
      </c>
    </row>
    <row r="19" spans="1:5" ht="19.899999999999999" customHeight="1">
      <c r="A19" s="11"/>
      <c r="B19" s="7" t="s">
        <v>45</v>
      </c>
      <c r="C19" s="73">
        <f>SUBTOTAL(109,Ropa[ESTIMADO])</f>
        <v>9490</v>
      </c>
      <c r="D19" s="73">
        <f>SUBTOTAL(109,Ropa[REAL])</f>
        <v>9770</v>
      </c>
      <c r="E19" s="74">
        <f>SUBTOTAL(109,Ropa[DIFERENCIA])</f>
        <v>-280</v>
      </c>
    </row>
    <row r="20" spans="1:5" ht="15" customHeight="1">
      <c r="A20" s="11"/>
      <c r="B20" s="28"/>
      <c r="C20" s="28"/>
      <c r="D20" s="28"/>
      <c r="E20" s="29"/>
    </row>
    <row r="21" spans="1:5" ht="24" customHeight="1">
      <c r="A21" s="30" t="s">
        <v>46</v>
      </c>
      <c r="B21" s="37" t="s">
        <v>47</v>
      </c>
      <c r="C21" s="75"/>
      <c r="D21" s="41"/>
      <c r="E21" s="42"/>
    </row>
    <row r="22" spans="1:5" ht="19.899999999999999" customHeight="1">
      <c r="A22" s="30" t="s">
        <v>48</v>
      </c>
      <c r="B22" s="39" t="s">
        <v>13</v>
      </c>
      <c r="C22" s="39" t="s">
        <v>14</v>
      </c>
      <c r="D22" s="39" t="s">
        <v>15</v>
      </c>
      <c r="E22" s="40" t="s">
        <v>16</v>
      </c>
    </row>
    <row r="23" spans="1:5" ht="19.899999999999999" customHeight="1">
      <c r="B23" s="26" t="s">
        <v>49</v>
      </c>
      <c r="C23" s="71">
        <v>200</v>
      </c>
      <c r="D23" s="71">
        <v>150</v>
      </c>
      <c r="E23" s="72">
        <f>'Gastos detallados'!$C23-'Gastos detallados'!$D23</f>
        <v>50</v>
      </c>
    </row>
    <row r="24" spans="1:5" ht="19.899999999999999" customHeight="1">
      <c r="B24" s="26" t="s">
        <v>50</v>
      </c>
      <c r="C24" s="71">
        <v>100</v>
      </c>
      <c r="D24" s="71">
        <v>50</v>
      </c>
      <c r="E24" s="72">
        <f>'Gastos detallados'!$C24-'Gastos detallados'!$D24</f>
        <v>50</v>
      </c>
    </row>
    <row r="25" spans="1:5" ht="19.899999999999999" customHeight="1">
      <c r="B25" s="27" t="s">
        <v>51</v>
      </c>
      <c r="C25" s="71">
        <v>0</v>
      </c>
      <c r="D25" s="71">
        <v>0</v>
      </c>
      <c r="E25" s="72">
        <f>'Gastos detallados'!$C25-'Gastos detallados'!$D25</f>
        <v>0</v>
      </c>
    </row>
    <row r="26" spans="1:5" ht="19.899999999999999" customHeight="1">
      <c r="B26" s="27" t="s">
        <v>52</v>
      </c>
      <c r="C26" s="71">
        <v>0</v>
      </c>
      <c r="D26" s="71">
        <v>0</v>
      </c>
      <c r="E26" s="72">
        <f>'Gastos detallados'!$C26-'Gastos detallados'!$D26</f>
        <v>0</v>
      </c>
    </row>
    <row r="27" spans="1:5" ht="19.899999999999999" customHeight="1">
      <c r="B27" s="27" t="s">
        <v>53</v>
      </c>
      <c r="C27" s="71">
        <v>0</v>
      </c>
      <c r="D27" s="71">
        <v>0</v>
      </c>
      <c r="E27" s="72">
        <f>'Gastos detallados'!$C27-'Gastos detallados'!$D27</f>
        <v>0</v>
      </c>
    </row>
    <row r="28" spans="1:5" ht="19.899999999999999" customHeight="1">
      <c r="B28" s="27" t="s">
        <v>54</v>
      </c>
      <c r="C28" s="71">
        <v>700</v>
      </c>
      <c r="D28" s="71">
        <v>700</v>
      </c>
      <c r="E28" s="72">
        <f>'Gastos detallados'!$C28-'Gastos detallados'!$D28</f>
        <v>0</v>
      </c>
    </row>
    <row r="29" spans="1:5" ht="19.899999999999999" customHeight="1">
      <c r="B29" s="27" t="s">
        <v>55</v>
      </c>
      <c r="C29" s="71">
        <v>50</v>
      </c>
      <c r="D29" s="71">
        <v>28</v>
      </c>
      <c r="E29" s="72">
        <f>'Gastos detallados'!$C29-'Gastos detallados'!$D29</f>
        <v>22</v>
      </c>
    </row>
    <row r="30" spans="1:5" ht="19.899999999999999" customHeight="1">
      <c r="B30" s="27" t="s">
        <v>56</v>
      </c>
      <c r="C30" s="71">
        <v>0</v>
      </c>
      <c r="D30" s="71">
        <v>0</v>
      </c>
      <c r="E30" s="72">
        <f>'Gastos detallados'!$C30-'Gastos detallados'!$D30</f>
        <v>0</v>
      </c>
    </row>
    <row r="31" spans="1:5" ht="19.899999999999999" customHeight="1">
      <c r="A31" s="11"/>
      <c r="B31" s="7" t="s">
        <v>57</v>
      </c>
      <c r="C31" s="73">
        <f>SUBTOTAL(109,Recepción[ESTIMADO])</f>
        <v>1050</v>
      </c>
      <c r="D31" s="73">
        <f>SUBTOTAL(109,Recepción[REAL])</f>
        <v>928</v>
      </c>
      <c r="E31" s="74">
        <f>SUBTOTAL(109,Recepción[DIFERENCIA])</f>
        <v>122</v>
      </c>
    </row>
    <row r="32" spans="1:5" ht="15" customHeight="1">
      <c r="B32" s="20" t="s">
        <v>58</v>
      </c>
      <c r="C32" s="20"/>
      <c r="D32" s="20"/>
      <c r="E32" s="31"/>
    </row>
    <row r="33" spans="1:5" ht="15" customHeight="1">
      <c r="B33" s="20"/>
      <c r="C33" s="20"/>
      <c r="D33" s="20"/>
      <c r="E33" s="31"/>
    </row>
    <row r="34" spans="1:5" ht="24" customHeight="1">
      <c r="A34" s="30" t="s">
        <v>59</v>
      </c>
      <c r="B34" s="43" t="s">
        <v>60</v>
      </c>
      <c r="C34" s="75"/>
      <c r="D34" s="41"/>
      <c r="E34" s="42"/>
    </row>
    <row r="35" spans="1:5" ht="19.899999999999999" customHeight="1">
      <c r="A35" s="32" t="s">
        <v>61</v>
      </c>
      <c r="B35" s="39" t="s">
        <v>13</v>
      </c>
      <c r="C35" s="39" t="s">
        <v>14</v>
      </c>
      <c r="D35" s="39" t="s">
        <v>15</v>
      </c>
      <c r="E35" s="40" t="s">
        <v>16</v>
      </c>
    </row>
    <row r="36" spans="1:5" ht="19.899999999999999" customHeight="1">
      <c r="A36" s="11"/>
      <c r="B36" s="26" t="s">
        <v>62</v>
      </c>
      <c r="C36" s="71">
        <v>400</v>
      </c>
      <c r="D36" s="71">
        <v>400</v>
      </c>
      <c r="E36" s="72">
        <f>'Gastos detallados'!$C36-'Gastos detallados'!$D36</f>
        <v>0</v>
      </c>
    </row>
    <row r="37" spans="1:5" ht="19.899999999999999" customHeight="1">
      <c r="B37" s="27" t="s">
        <v>63</v>
      </c>
      <c r="C37" s="71">
        <v>200</v>
      </c>
      <c r="D37" s="71">
        <v>0</v>
      </c>
      <c r="E37" s="72">
        <f>'Gastos detallados'!$C37-'Gastos detallados'!$D37</f>
        <v>200</v>
      </c>
    </row>
    <row r="38" spans="1:5" ht="19.899999999999999" customHeight="1">
      <c r="B38" s="8" t="s">
        <v>64</v>
      </c>
      <c r="C38" s="73">
        <f>SUBTOTAL(109,Música[ESTIMADO])</f>
        <v>600</v>
      </c>
      <c r="D38" s="73">
        <f>SUBTOTAL(109,Música[REAL])</f>
        <v>400</v>
      </c>
      <c r="E38" s="74">
        <f>SUBTOTAL(109,Música[DIFERENCIA])</f>
        <v>200</v>
      </c>
    </row>
    <row r="39" spans="1:5" ht="15" customHeight="1">
      <c r="B39" s="27"/>
      <c r="C39" s="27"/>
      <c r="D39" s="27"/>
      <c r="E39" s="33"/>
    </row>
    <row r="40" spans="1:5" ht="24" customHeight="1">
      <c r="A40" s="30" t="s">
        <v>65</v>
      </c>
      <c r="B40" s="43" t="s">
        <v>66</v>
      </c>
      <c r="C40" s="75"/>
      <c r="D40" s="41"/>
      <c r="E40" s="44"/>
    </row>
    <row r="41" spans="1:5" ht="19.899999999999999" customHeight="1">
      <c r="A41" s="35" t="s">
        <v>67</v>
      </c>
      <c r="B41" s="39" t="s">
        <v>13</v>
      </c>
      <c r="C41" s="39" t="s">
        <v>14</v>
      </c>
      <c r="D41" s="39" t="s">
        <v>15</v>
      </c>
      <c r="E41" s="40" t="s">
        <v>16</v>
      </c>
    </row>
    <row r="42" spans="1:5" ht="19.899999999999999" customHeight="1">
      <c r="B42" s="27" t="s">
        <v>68</v>
      </c>
      <c r="C42" s="71">
        <v>500</v>
      </c>
      <c r="D42" s="71">
        <v>450</v>
      </c>
      <c r="E42" s="72">
        <f>'Gastos detallados'!$C42-'Gastos detallados'!$D42</f>
        <v>50</v>
      </c>
    </row>
    <row r="43" spans="1:5" ht="19.899999999999999" customHeight="1">
      <c r="B43" s="27" t="s">
        <v>69</v>
      </c>
      <c r="C43" s="71">
        <v>200</v>
      </c>
      <c r="D43" s="71">
        <v>175</v>
      </c>
      <c r="E43" s="72">
        <f>'Gastos detallados'!$C43-'Gastos detallados'!$D43</f>
        <v>25</v>
      </c>
    </row>
    <row r="44" spans="1:5" ht="19.899999999999999" customHeight="1">
      <c r="B44" s="27" t="s">
        <v>70</v>
      </c>
      <c r="C44" s="71">
        <v>100</v>
      </c>
      <c r="D44" s="71">
        <v>100</v>
      </c>
      <c r="E44" s="72">
        <f>'Gastos detallados'!$C44-'Gastos detallados'!$D44</f>
        <v>0</v>
      </c>
    </row>
    <row r="45" spans="1:5" ht="19.899999999999999" customHeight="1">
      <c r="B45" s="27" t="s">
        <v>71</v>
      </c>
      <c r="C45" s="71">
        <v>0</v>
      </c>
      <c r="D45" s="71">
        <v>0</v>
      </c>
      <c r="E45" s="72">
        <f>'Gastos detallados'!$C45-'Gastos detallados'!$D45</f>
        <v>0</v>
      </c>
    </row>
    <row r="46" spans="1:5" ht="19.899999999999999" customHeight="1">
      <c r="B46" s="27" t="s">
        <v>72</v>
      </c>
      <c r="C46" s="71">
        <v>25</v>
      </c>
      <c r="D46" s="71">
        <v>25</v>
      </c>
      <c r="E46" s="72">
        <f>'Gastos detallados'!$C46-'Gastos detallados'!$D46</f>
        <v>0</v>
      </c>
    </row>
    <row r="47" spans="1:5" ht="19.899999999999999" customHeight="1">
      <c r="A47" s="1"/>
      <c r="B47" s="27" t="s">
        <v>73</v>
      </c>
      <c r="C47" s="71">
        <v>75</v>
      </c>
      <c r="D47" s="71">
        <v>80</v>
      </c>
      <c r="E47" s="72">
        <f>'Gastos detallados'!$C47-'Gastos detallados'!$D47</f>
        <v>-5</v>
      </c>
    </row>
    <row r="48" spans="1:5" ht="19.899999999999999" customHeight="1">
      <c r="A48" s="11"/>
      <c r="B48" s="27" t="s">
        <v>74</v>
      </c>
      <c r="C48" s="71">
        <v>35</v>
      </c>
      <c r="D48" s="71">
        <v>40</v>
      </c>
      <c r="E48" s="72">
        <f>'Gastos detallados'!$C48-'Gastos detallados'!$D48</f>
        <v>-5</v>
      </c>
    </row>
    <row r="49" spans="1:5" ht="19.899999999999999" customHeight="1">
      <c r="B49" s="27" t="s">
        <v>75</v>
      </c>
      <c r="C49" s="71">
        <v>0</v>
      </c>
      <c r="D49" s="71">
        <v>0</v>
      </c>
      <c r="E49" s="72">
        <f>'Gastos detallados'!$C49-'Gastos detallados'!$D49</f>
        <v>0</v>
      </c>
    </row>
    <row r="50" spans="1:5" ht="19.899999999999999" customHeight="1">
      <c r="B50" s="27" t="s">
        <v>76</v>
      </c>
      <c r="C50" s="71">
        <v>0</v>
      </c>
      <c r="D50" s="71">
        <v>0</v>
      </c>
      <c r="E50" s="72">
        <f>'Gastos detallados'!$C50-'Gastos detallados'!$D50</f>
        <v>0</v>
      </c>
    </row>
    <row r="51" spans="1:5" ht="19.899999999999999" customHeight="1">
      <c r="B51" s="8" t="s">
        <v>77</v>
      </c>
      <c r="C51" s="73">
        <f>SUBTOTAL(109,Impresión[ESTIMADO])</f>
        <v>935</v>
      </c>
      <c r="D51" s="73">
        <f>SUBTOTAL(109,Impresión[REAL])</f>
        <v>870</v>
      </c>
      <c r="E51" s="74">
        <f>SUBTOTAL(109,Impresión[DIFERENCIA])</f>
        <v>65</v>
      </c>
    </row>
    <row r="52" spans="1:5" ht="15" customHeight="1">
      <c r="B52" s="27"/>
      <c r="C52" s="27"/>
      <c r="D52" s="27"/>
      <c r="E52" s="33"/>
    </row>
    <row r="53" spans="1:5" ht="24" customHeight="1">
      <c r="A53" s="30" t="s">
        <v>78</v>
      </c>
      <c r="B53" s="37" t="s">
        <v>25</v>
      </c>
      <c r="C53" s="75"/>
      <c r="D53" s="41"/>
      <c r="E53" s="44"/>
    </row>
    <row r="54" spans="1:5" ht="19.899999999999999" customHeight="1">
      <c r="A54" s="30" t="s">
        <v>79</v>
      </c>
      <c r="B54" s="39" t="s">
        <v>13</v>
      </c>
      <c r="C54" s="39" t="s">
        <v>14</v>
      </c>
      <c r="D54" s="39" t="s">
        <v>15</v>
      </c>
      <c r="E54" s="40" t="s">
        <v>16</v>
      </c>
    </row>
    <row r="55" spans="1:5" ht="19.899999999999999" customHeight="1">
      <c r="B55" s="27" t="s">
        <v>80</v>
      </c>
      <c r="C55" s="71">
        <v>1300</v>
      </c>
      <c r="D55" s="71">
        <v>1300</v>
      </c>
      <c r="E55" s="72">
        <f>'Gastos detallados'!$C55-'Gastos detallados'!$D55</f>
        <v>0</v>
      </c>
    </row>
    <row r="56" spans="1:5" ht="19.899999999999999" customHeight="1">
      <c r="B56" s="27" t="s">
        <v>81</v>
      </c>
      <c r="C56" s="71">
        <v>25</v>
      </c>
      <c r="D56" s="71">
        <v>25</v>
      </c>
      <c r="E56" s="72">
        <f>'Gastos detallados'!$C56-'Gastos detallados'!$D56</f>
        <v>0</v>
      </c>
    </row>
    <row r="57" spans="1:5" ht="19.899999999999999" customHeight="1">
      <c r="B57" s="27" t="s">
        <v>82</v>
      </c>
      <c r="C57" s="71">
        <v>100</v>
      </c>
      <c r="D57" s="71">
        <v>100</v>
      </c>
      <c r="E57" s="72">
        <f>'Gastos detallados'!$C57-'Gastos detallados'!$D57</f>
        <v>0</v>
      </c>
    </row>
    <row r="58" spans="1:5" ht="19.899999999999999" customHeight="1">
      <c r="B58" s="27" t="s">
        <v>83</v>
      </c>
      <c r="C58" s="71">
        <v>200</v>
      </c>
      <c r="D58" s="71">
        <v>150</v>
      </c>
      <c r="E58" s="72">
        <f>'Gastos detallados'!$C58-'Gastos detallados'!$D58</f>
        <v>50</v>
      </c>
    </row>
    <row r="59" spans="1:5" ht="19.899999999999999" customHeight="1">
      <c r="B59" s="8" t="s">
        <v>84</v>
      </c>
      <c r="C59" s="73">
        <f>SUBTOTAL(109,Fotografía[ESTIMADO])</f>
        <v>1625</v>
      </c>
      <c r="D59" s="73">
        <f>SUBTOTAL(109,Fotografía[REAL])</f>
        <v>1575</v>
      </c>
      <c r="E59" s="74">
        <f>SUBTOTAL(109,Fotografía[DIFERENCIA])</f>
        <v>50</v>
      </c>
    </row>
  </sheetData>
  <mergeCells count="1">
    <mergeCell ref="B2:E2"/>
  </mergeCells>
  <pageMargins left="0.7" right="0.7" top="0.75" bottom="0.75" header="0.3" footer="0.3"/>
  <pageSetup paperSize="9" fitToHeight="0" orientation="portrait" r:id="rId1"/>
  <tableParts count="5">
    <tablePart r:id="rId2"/>
    <tablePart r:id="rId3"/>
    <tablePart r:id="rId4"/>
    <tablePart r:id="rId5"/>
    <tablePart r:id="rId6"/>
  </tableParts>
  <extLst>
    <ext xmlns:x14="http://schemas.microsoft.com/office/spreadsheetml/2009/9/main" uri="{78C0D931-6437-407d-A8EE-F0AAD7539E65}">
      <x14:conditionalFormattings>
        <x14:conditionalFormatting xmlns:xm="http://schemas.microsoft.com/office/excel/2006/main">
          <x14:cfRule type="iconSet" priority="154" id="{55199E56-DD9C-4A4F-BED9-16F56CCFDA0D}">
            <x14:iconSet iconSet="3Triangles" custom="1">
              <x14:cfvo type="percent">
                <xm:f>0</xm:f>
              </x14:cfvo>
              <x14:cfvo type="num">
                <xm:f>0</xm:f>
              </x14:cfvo>
              <x14:cfvo type="num">
                <xm:f>1</xm:f>
              </x14:cfvo>
              <x14:cfIcon iconSet="3ArrowsGray" iconId="0"/>
              <x14:cfIcon iconSet="NoIcons" iconId="0"/>
              <x14:cfIcon iconSet="3ArrowsGray" iconId="2"/>
            </x14:iconSet>
          </x14:cfRule>
          <xm:sqref>E6:E18 E23:E30 E36:E37 E42:E50 E55:E58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59999389629810485"/>
  </sheetPr>
  <dimension ref="A1:G51"/>
  <sheetViews>
    <sheetView showGridLines="0" zoomScaleNormal="100" workbookViewId="0">
      <selection activeCell="D13" sqref="D13"/>
    </sheetView>
  </sheetViews>
  <sheetFormatPr defaultColWidth="8.7109375" defaultRowHeight="15" customHeight="1"/>
  <cols>
    <col min="1" max="1" width="4.7109375" style="25" customWidth="1"/>
    <col min="2" max="2" width="47.85546875" style="36" customWidth="1"/>
    <col min="3" max="5" width="22.7109375" style="15" customWidth="1"/>
    <col min="6" max="6" width="4.7109375" style="15" customWidth="1"/>
    <col min="7" max="16384" width="8.7109375" style="15"/>
  </cols>
  <sheetData>
    <row r="1" spans="1:7" ht="9" customHeight="1">
      <c r="A1" s="11"/>
      <c r="B1" s="12"/>
      <c r="C1" s="13"/>
      <c r="D1" s="13"/>
      <c r="E1" s="14"/>
    </row>
    <row r="2" spans="1:7" s="19" customFormat="1" ht="75" customHeight="1">
      <c r="A2" s="16"/>
      <c r="B2" s="85" t="s">
        <v>85</v>
      </c>
      <c r="C2" s="85"/>
      <c r="D2" s="85"/>
      <c r="E2" s="85"/>
      <c r="F2" s="17"/>
      <c r="G2" s="18"/>
    </row>
    <row r="3" spans="1:7" ht="19.899999999999999" customHeight="1">
      <c r="A3" s="11"/>
      <c r="B3" s="20"/>
      <c r="C3" s="21"/>
      <c r="D3" s="21"/>
      <c r="E3" s="22"/>
    </row>
    <row r="4" spans="1:7" ht="30" customHeight="1">
      <c r="A4" s="30" t="s">
        <v>86</v>
      </c>
      <c r="B4" s="37" t="s">
        <v>87</v>
      </c>
      <c r="C4" s="76"/>
      <c r="D4" s="38"/>
      <c r="E4" s="38"/>
    </row>
    <row r="5" spans="1:7" ht="19.899999999999999" customHeight="1">
      <c r="A5" s="30" t="s">
        <v>88</v>
      </c>
      <c r="B5" s="39" t="s">
        <v>13</v>
      </c>
      <c r="C5" s="39" t="s">
        <v>14</v>
      </c>
      <c r="D5" s="39" t="s">
        <v>15</v>
      </c>
      <c r="E5" s="40" t="s">
        <v>16</v>
      </c>
    </row>
    <row r="6" spans="1:7" ht="19.899999999999999" customHeight="1">
      <c r="B6" s="26" t="s">
        <v>89</v>
      </c>
      <c r="C6" s="71">
        <v>0</v>
      </c>
      <c r="D6" s="71">
        <v>0</v>
      </c>
      <c r="E6" s="72">
        <f>Decoración[[#This Row],[ESTIMADO]]-Decoración[[#This Row],[REAL]]</f>
        <v>0</v>
      </c>
    </row>
    <row r="7" spans="1:7" ht="19.899999999999999" customHeight="1">
      <c r="B7" s="27" t="s">
        <v>90</v>
      </c>
      <c r="C7" s="71">
        <v>300</v>
      </c>
      <c r="D7" s="71">
        <v>320</v>
      </c>
      <c r="E7" s="72">
        <f>Decoración[[#This Row],[ESTIMADO]]-Decoración[[#This Row],[REAL]]</f>
        <v>-20</v>
      </c>
    </row>
    <row r="8" spans="1:7" ht="19.899999999999999" customHeight="1">
      <c r="B8" s="27" t="s">
        <v>91</v>
      </c>
      <c r="C8" s="71">
        <v>100</v>
      </c>
      <c r="D8" s="71">
        <v>75</v>
      </c>
      <c r="E8" s="72">
        <f>Decoración[[#This Row],[ESTIMADO]]-Decoración[[#This Row],[REAL]]</f>
        <v>25</v>
      </c>
    </row>
    <row r="9" spans="1:7" ht="19.899999999999999" customHeight="1">
      <c r="B9" s="27" t="s">
        <v>92</v>
      </c>
      <c r="C9" s="71">
        <v>100</v>
      </c>
      <c r="D9" s="71">
        <v>75</v>
      </c>
      <c r="E9" s="72">
        <f>Decoración[[#This Row],[ESTIMADO]]-Decoración[[#This Row],[REAL]]</f>
        <v>25</v>
      </c>
    </row>
    <row r="10" spans="1:7" ht="19.899999999999999" customHeight="1">
      <c r="B10" s="27" t="s">
        <v>93</v>
      </c>
      <c r="C10" s="71">
        <v>200</v>
      </c>
      <c r="D10" s="71">
        <v>250</v>
      </c>
      <c r="E10" s="72">
        <f>Decoración[[#This Row],[ESTIMADO]]-Decoración[[#This Row],[REAL]]</f>
        <v>-50</v>
      </c>
    </row>
    <row r="11" spans="1:7" ht="19.899999999999999" customHeight="1">
      <c r="A11" s="1"/>
      <c r="B11" s="8" t="s">
        <v>94</v>
      </c>
      <c r="C11" s="73">
        <f>SUBTOTAL(109,Decoración[ESTIMADO])</f>
        <v>700</v>
      </c>
      <c r="D11" s="73">
        <f>SUBTOTAL(109,Decoración[REAL])</f>
        <v>720</v>
      </c>
      <c r="E11" s="74">
        <f>SUBTOTAL(109,Decoración[DIFERENCIA])</f>
        <v>-20</v>
      </c>
    </row>
    <row r="12" spans="1:7" ht="19.899999999999999" customHeight="1">
      <c r="A12" s="11"/>
      <c r="B12" s="20" t="s">
        <v>95</v>
      </c>
      <c r="C12" s="20"/>
      <c r="D12" s="20"/>
      <c r="E12" s="22"/>
    </row>
    <row r="13" spans="1:7" ht="19.899999999999999" customHeight="1">
      <c r="A13" s="11"/>
      <c r="B13" s="20"/>
      <c r="C13" s="20"/>
      <c r="D13" s="20"/>
      <c r="E13" s="22"/>
    </row>
    <row r="14" spans="1:7" ht="24" customHeight="1">
      <c r="A14" s="30" t="s">
        <v>96</v>
      </c>
      <c r="B14" s="37" t="s">
        <v>20</v>
      </c>
      <c r="C14" s="75"/>
      <c r="D14" s="41"/>
      <c r="E14" s="44"/>
    </row>
    <row r="15" spans="1:7" ht="19.899999999999999" customHeight="1">
      <c r="A15" s="30" t="s">
        <v>97</v>
      </c>
      <c r="B15" s="39" t="s">
        <v>13</v>
      </c>
      <c r="C15" s="39" t="s">
        <v>14</v>
      </c>
      <c r="D15" s="39" t="s">
        <v>15</v>
      </c>
      <c r="E15" s="40" t="s">
        <v>16</v>
      </c>
    </row>
    <row r="16" spans="1:7" ht="19.899999999999999" customHeight="1">
      <c r="B16" s="5" t="s">
        <v>98</v>
      </c>
      <c r="C16" s="77">
        <v>500</v>
      </c>
      <c r="D16" s="77">
        <v>450</v>
      </c>
      <c r="E16" s="78">
        <f>Flores[[#This Row],[ESTIMADO]]-Flores[[#This Row],[REAL]]</f>
        <v>50</v>
      </c>
    </row>
    <row r="17" spans="1:5" ht="19.899999999999999" customHeight="1">
      <c r="B17" s="5" t="s">
        <v>99</v>
      </c>
      <c r="C17" s="77">
        <v>0</v>
      </c>
      <c r="D17" s="77">
        <v>0</v>
      </c>
      <c r="E17" s="78">
        <f>Flores[[#This Row],[ESTIMADO]]-Flores[[#This Row],[REAL]]</f>
        <v>0</v>
      </c>
    </row>
    <row r="18" spans="1:5" ht="19.899999999999999" customHeight="1">
      <c r="B18" s="5" t="s">
        <v>100</v>
      </c>
      <c r="C18" s="77">
        <v>0</v>
      </c>
      <c r="D18" s="77">
        <v>0</v>
      </c>
      <c r="E18" s="78">
        <f>Flores[[#This Row],[ESTIMADO]]-Flores[[#This Row],[REAL]]</f>
        <v>0</v>
      </c>
    </row>
    <row r="19" spans="1:5" ht="19.899999999999999" customHeight="1">
      <c r="B19" s="5" t="s">
        <v>101</v>
      </c>
      <c r="C19" s="77">
        <v>400</v>
      </c>
      <c r="D19" s="77">
        <v>400</v>
      </c>
      <c r="E19" s="78">
        <f>Flores[[#This Row],[ESTIMADO]]-Flores[[#This Row],[REAL]]</f>
        <v>0</v>
      </c>
    </row>
    <row r="20" spans="1:5" ht="19.899999999999999" customHeight="1">
      <c r="A20" s="1"/>
      <c r="B20" s="5" t="s">
        <v>22</v>
      </c>
      <c r="C20" s="77">
        <v>0</v>
      </c>
      <c r="D20" s="77">
        <v>0</v>
      </c>
      <c r="E20" s="78">
        <f>Flores[[#This Row],[ESTIMADO]]-Flores[[#This Row],[REAL]]</f>
        <v>0</v>
      </c>
    </row>
    <row r="21" spans="1:5" ht="19.899999999999999" customHeight="1">
      <c r="A21" s="11"/>
      <c r="B21" s="9" t="s">
        <v>102</v>
      </c>
      <c r="C21" s="79">
        <f>SUBTOTAL(109,Flores[ESTIMADO])</f>
        <v>900</v>
      </c>
      <c r="D21" s="79">
        <f>SUBTOTAL(109,Flores[REAL])</f>
        <v>850</v>
      </c>
      <c r="E21" s="80">
        <f>SUBTOTAL(109,Flores[DIFERENCIA])</f>
        <v>50</v>
      </c>
    </row>
    <row r="22" spans="1:5" ht="19.899999999999999" customHeight="1">
      <c r="A22" s="11"/>
      <c r="B22" s="5"/>
      <c r="C22" s="5"/>
      <c r="D22" s="5"/>
      <c r="E22" s="45"/>
    </row>
    <row r="23" spans="1:5" ht="24" customHeight="1">
      <c r="A23" s="30" t="s">
        <v>103</v>
      </c>
      <c r="B23" s="37" t="s">
        <v>24</v>
      </c>
      <c r="C23" s="75"/>
      <c r="D23" s="41"/>
      <c r="E23" s="44"/>
    </row>
    <row r="24" spans="1:5" ht="19.899999999999999" customHeight="1">
      <c r="A24" s="30" t="s">
        <v>104</v>
      </c>
      <c r="B24" s="39" t="s">
        <v>13</v>
      </c>
      <c r="C24" s="39" t="s">
        <v>14</v>
      </c>
      <c r="D24" s="39" t="s">
        <v>15</v>
      </c>
      <c r="E24" s="40" t="s">
        <v>16</v>
      </c>
    </row>
    <row r="25" spans="1:5" ht="19.899999999999999" customHeight="1">
      <c r="B25" s="5" t="s">
        <v>105</v>
      </c>
      <c r="C25" s="77">
        <v>1000</v>
      </c>
      <c r="D25" s="77">
        <v>400</v>
      </c>
      <c r="E25" s="78">
        <f>Regalos[[#This Row],[ESTIMADO]]-Regalos[[#This Row],[REAL]]</f>
        <v>600</v>
      </c>
    </row>
    <row r="26" spans="1:5" ht="19.899999999999999" customHeight="1">
      <c r="B26" s="5" t="s">
        <v>106</v>
      </c>
      <c r="C26" s="77">
        <v>150</v>
      </c>
      <c r="D26" s="77">
        <v>200</v>
      </c>
      <c r="E26" s="78">
        <f>Regalos[[#This Row],[ESTIMADO]]-Regalos[[#This Row],[REAL]]</f>
        <v>-50</v>
      </c>
    </row>
    <row r="27" spans="1:5" ht="19.899999999999999" customHeight="1">
      <c r="B27" s="5" t="s">
        <v>107</v>
      </c>
      <c r="C27" s="77">
        <v>150</v>
      </c>
      <c r="D27" s="77">
        <v>200</v>
      </c>
      <c r="E27" s="78">
        <f>Regalos[[#This Row],[ESTIMADO]]-Regalos[[#This Row],[REAL]]</f>
        <v>-50</v>
      </c>
    </row>
    <row r="28" spans="1:5" ht="19.899999999999999" customHeight="1">
      <c r="A28" s="1"/>
      <c r="B28" s="5" t="s">
        <v>108</v>
      </c>
      <c r="C28" s="77">
        <v>25</v>
      </c>
      <c r="D28" s="77">
        <v>25</v>
      </c>
      <c r="E28" s="78">
        <f>Regalos[[#This Row],[ESTIMADO]]-Regalos[[#This Row],[REAL]]</f>
        <v>0</v>
      </c>
    </row>
    <row r="29" spans="1:5" ht="19.899999999999999" customHeight="1">
      <c r="A29" s="11"/>
      <c r="B29" s="5" t="s">
        <v>109</v>
      </c>
      <c r="C29" s="77">
        <v>20</v>
      </c>
      <c r="D29" s="77">
        <v>250</v>
      </c>
      <c r="E29" s="78">
        <f>Regalos[[#This Row],[ESTIMADO]]-Regalos[[#This Row],[REAL]]</f>
        <v>-230</v>
      </c>
    </row>
    <row r="30" spans="1:5" ht="19.899999999999999" customHeight="1">
      <c r="B30" s="9" t="s">
        <v>110</v>
      </c>
      <c r="C30" s="79">
        <f>SUBTOTAL(109,Regalos[ESTIMADO])</f>
        <v>1345</v>
      </c>
      <c r="D30" s="79">
        <f>SUBTOTAL(109,Regalos[REAL])</f>
        <v>1075</v>
      </c>
      <c r="E30" s="80">
        <f>SUBTOTAL(109,Regalos[DIFERENCIA])</f>
        <v>270</v>
      </c>
    </row>
    <row r="31" spans="1:5" ht="19.899999999999999" customHeight="1">
      <c r="B31" s="5"/>
      <c r="C31" s="5"/>
      <c r="D31" s="5"/>
      <c r="E31" s="45"/>
    </row>
    <row r="32" spans="1:5" ht="24" customHeight="1">
      <c r="A32" s="30" t="s">
        <v>111</v>
      </c>
      <c r="B32" s="43" t="s">
        <v>112</v>
      </c>
      <c r="C32" s="75"/>
      <c r="D32" s="41"/>
      <c r="E32" s="44"/>
    </row>
    <row r="33" spans="1:5" ht="19.899999999999999" customHeight="1">
      <c r="A33" s="30" t="s">
        <v>113</v>
      </c>
      <c r="B33" s="39" t="s">
        <v>13</v>
      </c>
      <c r="C33" s="39" t="s">
        <v>14</v>
      </c>
      <c r="D33" s="39" t="s">
        <v>15</v>
      </c>
      <c r="E33" s="40" t="s">
        <v>16</v>
      </c>
    </row>
    <row r="34" spans="1:5" ht="19.899999999999999" customHeight="1">
      <c r="A34" s="1"/>
      <c r="B34" s="5" t="s">
        <v>114</v>
      </c>
      <c r="C34" s="77">
        <v>100</v>
      </c>
      <c r="D34" s="77">
        <v>125</v>
      </c>
      <c r="E34" s="78">
        <f>Viajes[[#This Row],[ESTIMADO]]-Viajes[[#This Row],[REAL]]</f>
        <v>-25</v>
      </c>
    </row>
    <row r="35" spans="1:5" ht="19.899999999999999" customHeight="1">
      <c r="A35" s="11"/>
      <c r="B35" s="5" t="s">
        <v>115</v>
      </c>
      <c r="C35" s="77">
        <v>0</v>
      </c>
      <c r="D35" s="77">
        <v>40</v>
      </c>
      <c r="E35" s="78">
        <f>Viajes[[#This Row],[ESTIMADO]]-Viajes[[#This Row],[REAL]]</f>
        <v>-40</v>
      </c>
    </row>
    <row r="36" spans="1:5" ht="19.899999999999999" customHeight="1">
      <c r="B36" s="5" t="s">
        <v>116</v>
      </c>
      <c r="C36" s="77">
        <v>0</v>
      </c>
      <c r="D36" s="77">
        <v>0</v>
      </c>
      <c r="E36" s="78">
        <f>Viajes[[#This Row],[ESTIMADO]]-Viajes[[#This Row],[REAL]]</f>
        <v>0</v>
      </c>
    </row>
    <row r="37" spans="1:5" ht="19.899999999999999" customHeight="1">
      <c r="B37" s="9" t="s">
        <v>117</v>
      </c>
      <c r="C37" s="79">
        <f>SUBTOTAL(109,Viajes[ESTIMADO])</f>
        <v>100</v>
      </c>
      <c r="D37" s="79">
        <f>SUBTOTAL(109,Viajes[REAL])</f>
        <v>165</v>
      </c>
      <c r="E37" s="80">
        <f>SUBTOTAL(109,Viajes[DIFERENCIA])</f>
        <v>-65</v>
      </c>
    </row>
    <row r="38" spans="1:5" ht="19.899999999999999" customHeight="1">
      <c r="B38" s="5"/>
      <c r="C38" s="46"/>
      <c r="D38" s="46"/>
      <c r="E38" s="45"/>
    </row>
    <row r="39" spans="1:5" s="48" customFormat="1" ht="24" customHeight="1">
      <c r="A39" s="47" t="s">
        <v>118</v>
      </c>
      <c r="B39" s="37" t="s">
        <v>119</v>
      </c>
      <c r="C39" s="81"/>
      <c r="D39" s="49"/>
      <c r="E39" s="50"/>
    </row>
    <row r="40" spans="1:5" ht="19.899999999999999" customHeight="1">
      <c r="A40" s="30" t="s">
        <v>120</v>
      </c>
      <c r="B40" s="39" t="s">
        <v>13</v>
      </c>
      <c r="C40" s="39" t="s">
        <v>14</v>
      </c>
      <c r="D40" s="39" t="s">
        <v>15</v>
      </c>
      <c r="E40" s="40" t="s">
        <v>16</v>
      </c>
    </row>
    <row r="41" spans="1:5" ht="19.899999999999999" customHeight="1">
      <c r="B41" s="26" t="s">
        <v>121</v>
      </c>
      <c r="C41" s="71">
        <v>0</v>
      </c>
      <c r="D41" s="71">
        <v>0</v>
      </c>
      <c r="E41" s="72">
        <f>OtrosGastos[[#This Row],[ESTIMADO]]-OtrosGastos[[#This Row],[REAL]]</f>
        <v>0</v>
      </c>
    </row>
    <row r="42" spans="1:5" ht="19.899999999999999" customHeight="1">
      <c r="B42" s="27" t="s">
        <v>122</v>
      </c>
      <c r="C42" s="71">
        <v>40</v>
      </c>
      <c r="D42" s="71">
        <v>55</v>
      </c>
      <c r="E42" s="72">
        <f>OtrosGastos[[#This Row],[ESTIMADO]]-OtrosGastos[[#This Row],[REAL]]</f>
        <v>-15</v>
      </c>
    </row>
    <row r="43" spans="1:5" ht="19.899999999999999" customHeight="1">
      <c r="B43" s="26" t="s">
        <v>123</v>
      </c>
      <c r="C43" s="71">
        <v>0</v>
      </c>
      <c r="D43" s="71">
        <v>0</v>
      </c>
      <c r="E43" s="72">
        <f>OtrosGastos[[#This Row],[ESTIMADO]]-OtrosGastos[[#This Row],[REAL]]</f>
        <v>0</v>
      </c>
    </row>
    <row r="44" spans="1:5" ht="19.899999999999999" customHeight="1">
      <c r="B44" s="27" t="s">
        <v>124</v>
      </c>
      <c r="C44" s="71">
        <v>450</v>
      </c>
      <c r="D44" s="71">
        <v>450</v>
      </c>
      <c r="E44" s="72">
        <f>OtrosGastos[[#This Row],[ESTIMADO]]-OtrosGastos[[#This Row],[REAL]]</f>
        <v>0</v>
      </c>
    </row>
    <row r="45" spans="1:5" ht="19.899999999999999" customHeight="1">
      <c r="B45" s="27" t="s">
        <v>125</v>
      </c>
      <c r="C45" s="71">
        <v>20</v>
      </c>
      <c r="D45" s="71">
        <v>50</v>
      </c>
      <c r="E45" s="72">
        <f>OtrosGastos[[#This Row],[ESTIMADO]]-OtrosGastos[[#This Row],[REAL]]</f>
        <v>-30</v>
      </c>
    </row>
    <row r="46" spans="1:5" ht="19.899999999999999" customHeight="1">
      <c r="B46" s="27" t="s">
        <v>126</v>
      </c>
      <c r="C46" s="71">
        <v>30</v>
      </c>
      <c r="D46" s="71">
        <v>20</v>
      </c>
      <c r="E46" s="72">
        <f>OtrosGastos[[#This Row],[ESTIMADO]]-OtrosGastos[[#This Row],[REAL]]</f>
        <v>10</v>
      </c>
    </row>
    <row r="47" spans="1:5" ht="19.899999999999999" customHeight="1">
      <c r="A47" s="1"/>
      <c r="B47" s="27" t="s">
        <v>127</v>
      </c>
      <c r="C47" s="71">
        <v>45</v>
      </c>
      <c r="D47" s="71">
        <v>46</v>
      </c>
      <c r="E47" s="72">
        <f>OtrosGastos[[#This Row],[ESTIMADO]]-OtrosGastos[[#This Row],[REAL]]</f>
        <v>-1</v>
      </c>
    </row>
    <row r="48" spans="1:5" ht="19.899999999999999" customHeight="1">
      <c r="B48" s="27" t="s">
        <v>128</v>
      </c>
      <c r="C48" s="71">
        <v>0</v>
      </c>
      <c r="D48" s="71">
        <v>0</v>
      </c>
      <c r="E48" s="72">
        <f>OtrosGastos[[#This Row],[ESTIMADO]]-OtrosGastos[[#This Row],[REAL]]</f>
        <v>0</v>
      </c>
    </row>
    <row r="49" spans="2:5" ht="19.899999999999999" customHeight="1">
      <c r="B49" s="27" t="s">
        <v>129</v>
      </c>
      <c r="C49" s="71">
        <v>300</v>
      </c>
      <c r="D49" s="71">
        <v>400</v>
      </c>
      <c r="E49" s="72">
        <f>OtrosGastos[[#This Row],[ESTIMADO]]-OtrosGastos[[#This Row],[REAL]]</f>
        <v>-100</v>
      </c>
    </row>
    <row r="50" spans="2:5" ht="19.899999999999999" customHeight="1">
      <c r="B50" s="27" t="s">
        <v>130</v>
      </c>
      <c r="C50" s="71">
        <v>0</v>
      </c>
      <c r="D50" s="71">
        <v>0</v>
      </c>
      <c r="E50" s="72">
        <f>OtrosGastos[[#This Row],[ESTIMADO]]-OtrosGastos[[#This Row],[REAL]]</f>
        <v>0</v>
      </c>
    </row>
    <row r="51" spans="2:5" ht="19.899999999999999" customHeight="1">
      <c r="B51" s="8" t="s">
        <v>131</v>
      </c>
      <c r="C51" s="73">
        <f>SUBTOTAL(109,OtrosGastos[ESTIMADO])</f>
        <v>885</v>
      </c>
      <c r="D51" s="73">
        <f>SUBTOTAL(109,OtrosGastos[REAL])</f>
        <v>1021</v>
      </c>
      <c r="E51" s="74">
        <f>SUBTOTAL(109,OtrosGastos[DIFERENCIA])</f>
        <v>-136</v>
      </c>
    </row>
  </sheetData>
  <mergeCells count="1">
    <mergeCell ref="B2:E2"/>
  </mergeCells>
  <pageMargins left="0.7" right="0.7" top="0.75" bottom="0.75" header="0.3" footer="0.3"/>
  <pageSetup paperSize="9" fitToHeight="0" orientation="portrait" r:id="rId1"/>
  <tableParts count="5">
    <tablePart r:id="rId2"/>
    <tablePart r:id="rId3"/>
    <tablePart r:id="rId4"/>
    <tablePart r:id="rId5"/>
    <tablePart r:id="rId6"/>
  </tableParts>
  <extLst>
    <ext xmlns:x14="http://schemas.microsoft.com/office/spreadsheetml/2009/9/main" uri="{78C0D931-6437-407d-A8EE-F0AAD7539E65}">
      <x14:conditionalFormattings>
        <x14:conditionalFormatting xmlns:xm="http://schemas.microsoft.com/office/excel/2006/main">
          <x14:cfRule type="iconSet" priority="1" id="{EE8D0938-2719-4215-91C1-34331E565631}">
            <x14:iconSet iconSet="3Triangles" custom="1">
              <x14:cfvo type="percent">
                <xm:f>0</xm:f>
              </x14:cfvo>
              <x14:cfvo type="num">
                <xm:f>0</xm:f>
              </x14:cfvo>
              <x14:cfvo type="num">
                <xm:f>1</xm:f>
              </x14:cfvo>
              <x14:cfIcon iconSet="3ArrowsGray" iconId="0"/>
              <x14:cfIcon iconSet="NoIcons" iconId="0"/>
              <x14:cfIcon iconSet="3ArrowsGray" iconId="2"/>
            </x14:iconSet>
          </x14:cfRule>
          <xm:sqref>E6:E10 E16:E20 E25:E29 E34:E36 E41:E50</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26" ma:contentTypeDescription="Create a new document." ma:contentTypeScope="" ma:versionID="ac37c1753acd5e330d2062ccec26ea66">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3b340c7101c92c5120abd06486f94548"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element ref="ns2:MediaServiceSearchProperties" minOccurs="0"/>
                <xsd:element ref="ns2:MediaServiceDoc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internalName="Background">
      <xsd:simpleType>
        <xsd:restriction base="dms:Boolean"/>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DocTags" ma:index="30" nillable="true" ma:displayName="MediaServiceDocTags" ma:hidden="true" ma:internalName="MediaServiceDoc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Props1.xml><?xml version="1.0" encoding="utf-8"?>
<ds:datastoreItem xmlns:ds="http://schemas.openxmlformats.org/officeDocument/2006/customXml" ds:itemID="{317EECD1-D037-4DEC-B2F0-436FFDB322A1}"/>
</file>

<file path=customXml/itemProps2.xml><?xml version="1.0" encoding="utf-8"?>
<ds:datastoreItem xmlns:ds="http://schemas.openxmlformats.org/officeDocument/2006/customXml" ds:itemID="{A77DED6B-4054-4447-94CD-4ED9030B930A}"/>
</file>

<file path=customXml/itemProps3.xml><?xml version="1.0" encoding="utf-8"?>
<ds:datastoreItem xmlns:ds="http://schemas.openxmlformats.org/officeDocument/2006/customXml" ds:itemID="{9050B12E-4432-4721-9715-328A1C860A5D}"/>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Template>TM04036858</Template>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2024-03-26T05:58:55Z</dcterms:created>
  <dcterms:modified xsi:type="dcterms:W3CDTF">2024-03-26T06:03:09Z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ies>
</file>